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2ADEDFDE-BD63-4250-88FA-9C04484DEE97}" xr6:coauthVersionLast="47" xr6:coauthVersionMax="47" xr10:uidLastSave="{00000000-0000-0000-0000-000000000000}"/>
  <bookViews>
    <workbookView xWindow="-108" yWindow="-108" windowWidth="23256" windowHeight="12456" firstSheet="12" activeTab="25" xr2:uid="{0EE30F40-C5A3-4EA8-ACB8-55BD9A249EAA}"/>
  </bookViews>
  <sheets>
    <sheet name="4.1" sheetId="59" r:id="rId1"/>
    <sheet name="4.2" sheetId="60" r:id="rId2"/>
    <sheet name="4.3" sheetId="61" r:id="rId3"/>
    <sheet name="4.4" sheetId="62" r:id="rId4"/>
    <sheet name="4.5" sheetId="63" r:id="rId5"/>
    <sheet name="4.6" sheetId="64" r:id="rId6"/>
    <sheet name="4.7a" sheetId="65" r:id="rId7"/>
    <sheet name="4.7b" sheetId="66" r:id="rId8"/>
    <sheet name="4.8a" sheetId="67" r:id="rId9"/>
    <sheet name="4.8b" sheetId="68" r:id="rId10"/>
    <sheet name="4.8c" sheetId="69" r:id="rId11"/>
    <sheet name="4.9" sheetId="70" r:id="rId12"/>
    <sheet name="4.10" sheetId="71" r:id="rId13"/>
    <sheet name="4.11" sheetId="72" r:id="rId14"/>
    <sheet name="4.12" sheetId="73" r:id="rId15"/>
    <sheet name="4.13" sheetId="74" r:id="rId16"/>
    <sheet name="4.14" sheetId="75" r:id="rId17"/>
    <sheet name="4.15" sheetId="76" r:id="rId18"/>
    <sheet name="4.16" sheetId="77" r:id="rId19"/>
    <sheet name="4.17" sheetId="78" r:id="rId20"/>
    <sheet name="4.18" sheetId="79" r:id="rId21"/>
    <sheet name="4.19" sheetId="80" r:id="rId22"/>
    <sheet name="4.20" sheetId="81" r:id="rId23"/>
    <sheet name="4.21" sheetId="106" r:id="rId24"/>
    <sheet name="4.22" sheetId="107" r:id="rId25"/>
    <sheet name="4.23" sheetId="108" r:id="rId26"/>
  </sheets>
  <definedNames>
    <definedName name="_Hlk106793133" localSheetId="15">'4.13'!$B$40</definedName>
    <definedName name="_xlnm.Print_Area" localSheetId="0">'4.1'!$B$3:$G$20</definedName>
    <definedName name="_xlnm.Print_Area" localSheetId="12">'4.10'!$B$3:$C$14</definedName>
    <definedName name="_xlnm.Print_Area" localSheetId="13">'4.11'!$B$2:$D$11</definedName>
    <definedName name="_xlnm.Print_Area" localSheetId="14">'4.12'!$B$2:$G$30</definedName>
    <definedName name="_xlnm.Print_Area" localSheetId="15">'4.13'!$B$2:$J$41</definedName>
    <definedName name="_xlnm.Print_Area" localSheetId="16">'4.14'!$B$2:$D$14</definedName>
    <definedName name="_xlnm.Print_Area" localSheetId="17">'4.15'!$B$2:$F$15</definedName>
    <definedName name="_xlnm.Print_Area" localSheetId="18">'4.16'!$B$2:$D$16</definedName>
    <definedName name="_xlnm.Print_Area" localSheetId="19">'4.17'!$B$2:$K$32</definedName>
    <definedName name="_xlnm.Print_Area" localSheetId="20">'4.18'!$B$2:$H$10</definedName>
    <definedName name="_xlnm.Print_Area" localSheetId="21">'4.19'!$B$2:$D$8</definedName>
    <definedName name="_xlnm.Print_Area" localSheetId="1">'4.2'!$B$4:$H$23</definedName>
    <definedName name="_xlnm.Print_Area" localSheetId="22">'4.20'!$B$4:$H$33</definedName>
    <definedName name="_xlnm.Print_Area" localSheetId="2">'4.3'!$B$3:$G$11</definedName>
    <definedName name="_xlnm.Print_Area" localSheetId="3">'4.4'!$B$3:$G$24</definedName>
    <definedName name="_xlnm.Print_Area" localSheetId="4">'4.5'!$B$2:$D$6</definedName>
    <definedName name="_xlnm.Print_Area" localSheetId="5">'4.6'!$B$2:$D$5</definedName>
    <definedName name="_xlnm.Print_Area" localSheetId="6">'4.7a'!$B$2:$D$7</definedName>
    <definedName name="_xlnm.Print_Area" localSheetId="7">'4.7b'!$B$2:$D$6</definedName>
    <definedName name="_xlnm.Print_Area" localSheetId="8">'4.8a'!$B$2:$E$6</definedName>
    <definedName name="_xlnm.Print_Area" localSheetId="9">'4.8b'!$B$2:$E$5</definedName>
    <definedName name="_xlnm.Print_Area" localSheetId="10">'4.8c'!$B$2:$D$6</definedName>
    <definedName name="_xlnm.Print_Area" localSheetId="11">'4.9'!$B$2:$D$7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77" l="1"/>
  <c r="D10" i="72"/>
  <c r="D6" i="80"/>
  <c r="C6" i="80"/>
  <c r="C13" i="77"/>
  <c r="C10" i="72"/>
  <c r="E22" i="62" l="1"/>
  <c r="C22" i="62"/>
  <c r="G21" i="62"/>
  <c r="G19" i="62"/>
  <c r="G18" i="62"/>
  <c r="G17" i="62"/>
  <c r="G15" i="62"/>
  <c r="G14" i="62"/>
  <c r="G13" i="62"/>
  <c r="G12" i="62"/>
  <c r="G11" i="62"/>
  <c r="G10" i="62"/>
  <c r="G9" i="62"/>
  <c r="G8" i="62"/>
  <c r="G7" i="62"/>
  <c r="G6" i="62"/>
  <c r="G5" i="62"/>
  <c r="E10" i="61"/>
  <c r="F9" i="61" s="1"/>
  <c r="C10" i="61"/>
  <c r="D9" i="61" s="1"/>
  <c r="G9" i="61"/>
  <c r="G8" i="61"/>
  <c r="D8" i="61"/>
  <c r="G7" i="61"/>
  <c r="D7" i="61"/>
  <c r="G6" i="61"/>
  <c r="F22" i="60"/>
  <c r="D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D6" i="61" l="1"/>
  <c r="G22" i="62"/>
  <c r="D10" i="61"/>
  <c r="F8" i="61"/>
  <c r="G10" i="61"/>
  <c r="F6" i="61"/>
  <c r="F7" i="61"/>
  <c r="H22" i="60"/>
  <c r="F10" i="61" l="1"/>
  <c r="G31" i="81" l="1"/>
  <c r="F31" i="81"/>
  <c r="D31" i="81"/>
  <c r="C31" i="81"/>
  <c r="G30" i="81"/>
  <c r="F30" i="81"/>
  <c r="H30" i="81" s="1"/>
  <c r="D30" i="81"/>
  <c r="C30" i="81"/>
  <c r="G29" i="81"/>
  <c r="F29" i="81"/>
  <c r="D29" i="81"/>
  <c r="C29" i="81"/>
  <c r="G28" i="81"/>
  <c r="F28" i="81"/>
  <c r="H28" i="81" s="1"/>
  <c r="D28" i="81"/>
  <c r="C28" i="81"/>
  <c r="G27" i="81"/>
  <c r="F27" i="81"/>
  <c r="D27" i="81"/>
  <c r="C27" i="81"/>
  <c r="H26" i="81"/>
  <c r="E26" i="81"/>
  <c r="H25" i="81"/>
  <c r="E25" i="81"/>
  <c r="H24" i="81"/>
  <c r="E24" i="81"/>
  <c r="H23" i="81"/>
  <c r="E23" i="81"/>
  <c r="H22" i="81"/>
  <c r="E22" i="81"/>
  <c r="H21" i="81"/>
  <c r="E21" i="81"/>
  <c r="H20" i="81"/>
  <c r="E20" i="81"/>
  <c r="H19" i="81"/>
  <c r="E19" i="81"/>
  <c r="H18" i="81"/>
  <c r="E18" i="81"/>
  <c r="H17" i="81"/>
  <c r="E17" i="81"/>
  <c r="H16" i="81"/>
  <c r="E16" i="81"/>
  <c r="H15" i="81"/>
  <c r="E15" i="81"/>
  <c r="H14" i="81"/>
  <c r="E14" i="81"/>
  <c r="H13" i="81"/>
  <c r="E13" i="81"/>
  <c r="H12" i="81"/>
  <c r="E12" i="81"/>
  <c r="H11" i="81"/>
  <c r="E11" i="81"/>
  <c r="H10" i="81"/>
  <c r="E10" i="81"/>
  <c r="H9" i="81"/>
  <c r="E9" i="81"/>
  <c r="H8" i="81"/>
  <c r="E8" i="81"/>
  <c r="H7" i="81"/>
  <c r="E7" i="81"/>
  <c r="E28" i="81" l="1"/>
  <c r="E30" i="81"/>
  <c r="H31" i="81"/>
  <c r="E29" i="81"/>
  <c r="H27" i="81"/>
  <c r="E27" i="81"/>
  <c r="E31" i="81"/>
  <c r="H29" i="81"/>
  <c r="G25" i="73"/>
  <c r="G22" i="73"/>
  <c r="F25" i="73"/>
  <c r="F22" i="73"/>
  <c r="E25" i="73"/>
  <c r="E22" i="73"/>
  <c r="D25" i="73"/>
  <c r="D22" i="73"/>
  <c r="C25" i="73"/>
  <c r="C22" i="73"/>
  <c r="C26" i="73" s="1"/>
  <c r="G15" i="73"/>
  <c r="F15" i="73"/>
  <c r="E15" i="73"/>
  <c r="D15" i="73"/>
  <c r="C18" i="73"/>
  <c r="C15" i="73"/>
  <c r="G8" i="73"/>
  <c r="F8" i="73"/>
  <c r="E8" i="73"/>
  <c r="D8" i="73"/>
  <c r="C11" i="73"/>
  <c r="C8" i="73"/>
  <c r="G26" i="73" l="1"/>
  <c r="D26" i="73"/>
  <c r="F26" i="73"/>
  <c r="E26" i="73"/>
</calcChain>
</file>

<file path=xl/sharedStrings.xml><?xml version="1.0" encoding="utf-8"?>
<sst xmlns="http://schemas.openxmlformats.org/spreadsheetml/2006/main" count="428" uniqueCount="267">
  <si>
    <t>TOTALE</t>
  </si>
  <si>
    <t>Totale</t>
  </si>
  <si>
    <t>Nord Ovest</t>
  </si>
  <si>
    <t>Nord Est</t>
  </si>
  <si>
    <t>Centro</t>
  </si>
  <si>
    <t xml:space="preserve">TOTALE </t>
  </si>
  <si>
    <t>Regione</t>
  </si>
  <si>
    <t>Abruzzo</t>
  </si>
  <si>
    <t>Basilicata</t>
  </si>
  <si>
    <t>Calabria</t>
  </si>
  <si>
    <t>Campania</t>
  </si>
  <si>
    <t>Friuli Venezia Giulia</t>
  </si>
  <si>
    <t>Lazio</t>
  </si>
  <si>
    <t>Liguria</t>
  </si>
  <si>
    <t>Lombardia</t>
  </si>
  <si>
    <t xml:space="preserve">Marche </t>
  </si>
  <si>
    <t>Molise</t>
  </si>
  <si>
    <t>Piemonte</t>
  </si>
  <si>
    <t>Puglia</t>
  </si>
  <si>
    <t>Sardegna</t>
  </si>
  <si>
    <t>Sicilia</t>
  </si>
  <si>
    <t>Toscana</t>
  </si>
  <si>
    <t>Trentino Alto Adige</t>
  </si>
  <si>
    <t>Umbria</t>
  </si>
  <si>
    <t>Valle d'Aosta</t>
  </si>
  <si>
    <t>Veneto</t>
  </si>
  <si>
    <t>Artigiani</t>
  </si>
  <si>
    <t>Commercianti</t>
  </si>
  <si>
    <t>Gestione separata</t>
  </si>
  <si>
    <t>%</t>
  </si>
  <si>
    <t>Anno</t>
  </si>
  <si>
    <t>Lavoratori autonomi</t>
  </si>
  <si>
    <t>Maschi</t>
  </si>
  <si>
    <t>Femmine</t>
  </si>
  <si>
    <t>Mezzogiorno</t>
  </si>
  <si>
    <t>Marche</t>
  </si>
  <si>
    <t>Italia</t>
  </si>
  <si>
    <t>Nord</t>
  </si>
  <si>
    <t>Anni</t>
  </si>
  <si>
    <t>CIGO</t>
  </si>
  <si>
    <t>CIGS*</t>
  </si>
  <si>
    <t>CIGD</t>
  </si>
  <si>
    <t>Fondi di solidarietà</t>
  </si>
  <si>
    <t>Tabella 4.2 - Integrazione salariale. Numero ore autorizzate per tipologia di intervento e per ramo di attività economica. Anni 2020-2021</t>
  </si>
  <si>
    <t>Ore autorizzate</t>
  </si>
  <si>
    <t>% su Totale</t>
  </si>
  <si>
    <t>Var. % annua</t>
  </si>
  <si>
    <t>Industria</t>
  </si>
  <si>
    <t>Edilizia</t>
  </si>
  <si>
    <t>Industria e artigianato</t>
  </si>
  <si>
    <t>Commercio</t>
  </si>
  <si>
    <t>Settori Vari*</t>
  </si>
  <si>
    <t>Settori vari*</t>
  </si>
  <si>
    <t>Credito</t>
  </si>
  <si>
    <t>Ex-Enti pubblici</t>
  </si>
  <si>
    <t>Tabella 4.3 - Integrazione salariale. Numero ore autorizzate per macro regioni. Anni 2020-2021</t>
  </si>
  <si>
    <t>Regioni</t>
  </si>
  <si>
    <t>N. Ore</t>
  </si>
  <si>
    <t>Sud e Isole</t>
  </si>
  <si>
    <t>ITALIA</t>
  </si>
  <si>
    <t>Tabella 4.4 - Integrazione salariale. Numero ore autorizzate per settore produttivo e relative variazioni percentuali su base annua. Anni 2020-2021</t>
  </si>
  <si>
    <t>% sezione</t>
  </si>
  <si>
    <t>Agricoltura, caccia e silvicoltura</t>
  </si>
  <si>
    <t>Pesca, piscicoltura e servizi connessi</t>
  </si>
  <si>
    <t>Estrazione di minerali</t>
  </si>
  <si>
    <t>Attività manifatturiere</t>
  </si>
  <si>
    <t>Produzione e distribuzione di energia elettrica, gas e acqua</t>
  </si>
  <si>
    <t>Costruzioni</t>
  </si>
  <si>
    <t>Commercio all’ingrosso e al dettaglio; riparazione di autoveicoli, motocicli e di beni personali e per la casa</t>
  </si>
  <si>
    <t>Alberghi e ristoranti</t>
  </si>
  <si>
    <t>Trasporti, magazzinaggio e comunicazioni</t>
  </si>
  <si>
    <t>Attività finanziarie</t>
  </si>
  <si>
    <t>Attività immobiliari, noleggio, informatica, ricerca, servizi alle imprese</t>
  </si>
  <si>
    <t>Amministrazione pubblica</t>
  </si>
  <si>
    <t>Istruzione</t>
  </si>
  <si>
    <t>Sanità e assistenza sociale</t>
  </si>
  <si>
    <t>Altri servizi pubblici, sociali e personali</t>
  </si>
  <si>
    <t>Attività svolte da famiglie e convivenze</t>
  </si>
  <si>
    <t>Organizzazioni ed organismi extraterritoriali</t>
  </si>
  <si>
    <t>Spesa per Prestazione (milioni di euro)</t>
  </si>
  <si>
    <t>Copertura per la contribuzione figurativa (milioni di euro)</t>
  </si>
  <si>
    <t>Contributi incassati (milioni di euro)</t>
  </si>
  <si>
    <t>Spesa per prestazione (milioni di euro)</t>
  </si>
  <si>
    <t>Spesa per prestazione* con ANF (milioni di euro)</t>
  </si>
  <si>
    <t>(*) Comprensiva degli Assegni Nucleo Familiare (ANF).</t>
  </si>
  <si>
    <t>Spesa per prestazione con ANF (milioni)</t>
  </si>
  <si>
    <t>Copertura per la contribuzione figurativa (milioni)</t>
  </si>
  <si>
    <t>Contributi incassati</t>
  </si>
  <si>
    <t>Tabella 4.8a - Spesa e copertura per la Nuova Assicurazione Sociale per l’Impiego (NASpI). Anno 2021</t>
  </si>
  <si>
    <t>Tipo d’intervento</t>
  </si>
  <si>
    <t>NASpI</t>
  </si>
  <si>
    <t>DIS-COLL</t>
  </si>
  <si>
    <t>ISCRO</t>
  </si>
  <si>
    <t>Tabella 4.9 - Spesa e copertura per trattamenti di disoccupazione*. Anno 2021</t>
  </si>
  <si>
    <t>Spesa per prestazioni con ANF (milioni di euro)</t>
  </si>
  <si>
    <t>(*) Il dato non contiene DIS-COLL.</t>
  </si>
  <si>
    <t>Tabella 4.10 - Spesa per trattamenti di disoccupazione. Anno 2021</t>
  </si>
  <si>
    <t xml:space="preserve">Trattamenti di disoccupazione </t>
  </si>
  <si>
    <t>Spesa per prestazioni (milioni di euro)</t>
  </si>
  <si>
    <t>Totale a carico gestioni prestazioni temporanee</t>
  </si>
  <si>
    <t>Indennità ordinaria ai lavoratori non agricoli</t>
  </si>
  <si>
    <t>Indennità ordinaria ai lavoratori agricoli</t>
  </si>
  <si>
    <t>Trattamenti speciali ai lavoratori agricoli (L. 457/72)</t>
  </si>
  <si>
    <t>Trattamenti speciali ai lavoratori agricoli (L. 37/77)</t>
  </si>
  <si>
    <t>Tabella 4.11 - Spesa per trattamenti economici di maternità. Anno 2021</t>
  </si>
  <si>
    <t>Tipo di intervento</t>
  </si>
  <si>
    <t>Totale Gestione Prestazioni Temporanee</t>
  </si>
  <si>
    <t>-Trattamenti economici di maternità</t>
  </si>
  <si>
    <t>-Indennità lavoratrici madri allattamento (art.8, l. 903/77 sostituito da art. 43, D.L. 151/2001)</t>
  </si>
  <si>
    <t>Quota parte indennità di maternità (art.49, comma 1, L. 488/99)</t>
  </si>
  <si>
    <t>Bonus bebè</t>
  </si>
  <si>
    <t>Premio alla nascita</t>
  </si>
  <si>
    <t>TOTALE COMPLESSIVO</t>
  </si>
  <si>
    <t>Tabella 4.12 - Beneficiari di maternità obbligatoria per anno di competenza. Anni 2019-2021</t>
  </si>
  <si>
    <t>Lavoratori dipendenti settore privato</t>
  </si>
  <si>
    <t>FPLD e altri fondi</t>
  </si>
  <si>
    <t>CD-CM</t>
  </si>
  <si>
    <t>Anno 2019</t>
  </si>
  <si>
    <t xml:space="preserve">Maschi </t>
  </si>
  <si>
    <t>n.d.*</t>
  </si>
  <si>
    <t>T. determinato</t>
  </si>
  <si>
    <t>T. indeterminato</t>
  </si>
  <si>
    <t>Variazione % annua 2020/2019</t>
  </si>
  <si>
    <t>Tabella 4.13 - Beneficiari di congedo parentale per anno di competenza. Anni 2019-2021</t>
  </si>
  <si>
    <t>di cui con almeno un giorno di congedo COVID-19**</t>
  </si>
  <si>
    <t>Variazione % annua 2021/2020</t>
  </si>
  <si>
    <t>Tabella 4.14 - Congedo di paternità lavoratori dipendenti del settore privato. Legge n. 92/2012 (Legge Fornero) e successive modificazioni. Anni 2017-2021</t>
  </si>
  <si>
    <t>Numero di beneficiari padri per tipologia di congedo e anno</t>
  </si>
  <si>
    <t>Congedo obbligatorio*</t>
  </si>
  <si>
    <t>Congedo facoltativo**</t>
  </si>
  <si>
    <t>Tabella 4.15 - Beneficiari* di prestazioni per lavoratori con handicap o per l'assistenza di persone con handicap. Anno 2021</t>
  </si>
  <si>
    <t>Prestazioni a conguaglio e a pagamento diretto</t>
  </si>
  <si>
    <t>Tipologia di prestazione richiesta</t>
  </si>
  <si>
    <t>Anno 2021**</t>
  </si>
  <si>
    <t>Prolungamento congedo parentale fino a 3 anni di vita del bambino con handicap (articolo 33, comma 1, Legge 104/1992)</t>
  </si>
  <si>
    <t>Permessi orari giornalieri per genitori di minori con handicap (articolo 33, comma 2, Legge 104/1992)</t>
  </si>
  <si>
    <t>Permessi mensili di 3 giorni per figli con handicap gravi (articolo 33, comma 3, Legge 104/1992)</t>
  </si>
  <si>
    <t>Permessi mensili di 3 giorni per assistere parenti ed affini entro il terzo grado, portatori di handicap grave (articolo 33, comma 3, Legge 104/1992)</t>
  </si>
  <si>
    <t>Permessi orari giornalieri per lavoratori con handicap (articolo 33, comma 6, Legge 104/1992)</t>
  </si>
  <si>
    <t>Permessi mensili di 3 giorni per lavoratori con handicap (articolo 33, comma 6, Legge 104/1992)</t>
  </si>
  <si>
    <t>Congedo straordinario fino a 2 anni per assistenza persone con handicap grave (articolo 42, comma 5, Decreto Legislativo 151/2001)</t>
  </si>
  <si>
    <t>(*) Nel caso in cui uno stesso lavoratore abbia beneficiato di più prestazioni sarà presente in ognuna delle prestazioni di cui ha beneficiato, pertanto non è corretto sommare il numero di beneficiari delle diverse tipologie di prestazione.</t>
  </si>
  <si>
    <t>Tabella 4.17 - Lavoratori dipendenti del settore privato: beneficiari di assegni al nucleo familiare per regione. Anni 2020-2021</t>
  </si>
  <si>
    <t>Regione/Area geografica</t>
  </si>
  <si>
    <t>% nazionale</t>
  </si>
  <si>
    <t>Var.% annua 2021/2020</t>
  </si>
  <si>
    <t>Emilia-Romagna</t>
  </si>
  <si>
    <t>Tabella 4.16 - Spesa per trattamenti di sostegno al reddito familiare. Anno 2021</t>
  </si>
  <si>
    <t>Spesa per prestazione* (milioni di euro)</t>
  </si>
  <si>
    <t>Assegni per il nucleo familiare di lavoratori dipendenti</t>
  </si>
  <si>
    <t>Assegni per il nucleo familiare di disoccupati</t>
  </si>
  <si>
    <t>Assegni per il nucleo familiare di pensionati</t>
  </si>
  <si>
    <t>Assegno per congedo matrimoniale</t>
  </si>
  <si>
    <t>Reddito di cittadinanza</t>
  </si>
  <si>
    <t>Pensione di cittadinanza</t>
  </si>
  <si>
    <t>Reddito di emergenza</t>
  </si>
  <si>
    <t>Assegno temporaneo</t>
  </si>
  <si>
    <t>- quota pagata su Reddito di cittadinanza</t>
  </si>
  <si>
    <r>
      <t xml:space="preserve">(*) Al lordo quota a carico GIAS pari a 1.705 mln </t>
    </r>
    <r>
      <rPr>
        <i/>
        <sz val="8"/>
        <color rgb="FF000000"/>
        <rFont val="Arial Nova"/>
        <family val="2"/>
      </rPr>
      <t>con riferimento agli ANF.</t>
    </r>
  </si>
  <si>
    <t>Tabella 4.20 – Numero lavoratori dei settori pubblico e privato che hanno presentato almeno un certificato di malattia*, per regione e sesso. Anno 2021</t>
  </si>
  <si>
    <t>Settore privato</t>
  </si>
  <si>
    <t>Settore pubblico</t>
  </si>
  <si>
    <t xml:space="preserve">Veneto </t>
  </si>
  <si>
    <t>Tabella 4.19 - Spesa per trattamenti di malattia. Anno 2021</t>
  </si>
  <si>
    <t>Trattamenti economici di malattia</t>
  </si>
  <si>
    <t>Indennità ai donatori di sangue</t>
  </si>
  <si>
    <t>Tabella 4.18 - Assegni al nucleo familiare pagamento diretto*. Anni 2020-2021</t>
  </si>
  <si>
    <t>TITOLARI</t>
  </si>
  <si>
    <t>Domande pervenute</t>
  </si>
  <si>
    <t>Domande definite</t>
  </si>
  <si>
    <t>Var.% 2021/2020</t>
  </si>
  <si>
    <t>Var.%  2021/2020</t>
  </si>
  <si>
    <t>Parasubordinati</t>
  </si>
  <si>
    <t>Domestici</t>
  </si>
  <si>
    <t>CD/CM</t>
  </si>
  <si>
    <t>Ditte cessate sospese fallite</t>
  </si>
  <si>
    <t>2021*</t>
  </si>
  <si>
    <t>Totale complessivo</t>
  </si>
  <si>
    <t>Trentino-Alto Adige</t>
  </si>
  <si>
    <t>Friuli-Venezia Giulia</t>
  </si>
  <si>
    <t>Anno 2020</t>
  </si>
  <si>
    <t>Anno 2021*</t>
  </si>
  <si>
    <t>2021***</t>
  </si>
  <si>
    <t>Valle D'Aosta</t>
  </si>
  <si>
    <t>(*) I dati sono desunti dagli archivi delle certificazioni telematiche di malattia dei lavoratori del settore pubblico e privato e sono stati elaborati, considerando i codici fiscali distinti, in data 19/05/2022.</t>
  </si>
  <si>
    <t>Complesso</t>
  </si>
  <si>
    <t>var. % annua</t>
  </si>
  <si>
    <t>Cig Ordinaria</t>
  </si>
  <si>
    <t>Cig Straordinaria</t>
  </si>
  <si>
    <t>Cig in deroga</t>
  </si>
  <si>
    <t>Totale </t>
  </si>
  <si>
    <t>Var.%</t>
  </si>
  <si>
    <t>Sezione (classificazione attività economica ateco 2002)</t>
  </si>
  <si>
    <t>Fonte dati: Preconsuntivo 2021.</t>
  </si>
  <si>
    <t>Tabella 4.8b - Spesa e copertura per l'indennità di  disoccupazione  per  i  lavoratori  con  rapporto  di collaborazione coordinata e continuativa (DIS-COLL). Anno 2021</t>
  </si>
  <si>
    <t>Altri trattamenti di disoccupazione PT</t>
  </si>
  <si>
    <t>Altri trattamenti di disoccupazione Gias</t>
  </si>
  <si>
    <t>Tabella 4.21 - Importo erogato e beneficiari Carta acquisti con almeno un accredito nell’anno* (in euro). Anno 2021</t>
  </si>
  <si>
    <t>Importo erogato</t>
  </si>
  <si>
    <t>Beneficiari</t>
  </si>
  <si>
    <t>% beneficiari/ totale beneficiari</t>
  </si>
  <si>
    <t>Trentino A. A.</t>
  </si>
  <si>
    <t>Tabella 4.22 - Distribuzione DSU per fascia d’importo e indicatore. Anno 2021*</t>
  </si>
  <si>
    <t>Fascia ISEE</t>
  </si>
  <si>
    <t>Famiglia indicatori</t>
  </si>
  <si>
    <t>1 - ISEE = 0</t>
  </si>
  <si>
    <t>2 - 0 &lt; ISEE &lt;= 3.000</t>
  </si>
  <si>
    <t>3 – 3.000 &lt; ISEE &lt;= 5.000</t>
  </si>
  <si>
    <t>4 – 5.000 &lt; ISEE &lt;= 7.500</t>
  </si>
  <si>
    <t>5 – 7.500 &lt; ISEE &lt;= 10.000</t>
  </si>
  <si>
    <t>6 – 10.000 &lt; ISEE &lt;= 15.000</t>
  </si>
  <si>
    <t>7 – 15.000 &lt; ISEE &lt;= 20.000</t>
  </si>
  <si>
    <t>8 – 20.000 &lt; ISEE &lt;= 25.000</t>
  </si>
  <si>
    <t>9 – 25.000 &lt; ISEE &lt;= 30.000</t>
  </si>
  <si>
    <t>10 – 30.000 &lt; ISEE &lt;= 50.000</t>
  </si>
  <si>
    <t>11 - ISEE &gt; 50.000</t>
  </si>
  <si>
    <t>ISEE Ordinario</t>
  </si>
  <si>
    <t>ISEE Minori</t>
  </si>
  <si>
    <t>ISEE Università</t>
  </si>
  <si>
    <t>ISEE RES SSD</t>
  </si>
  <si>
    <t>REGIONE</t>
  </si>
  <si>
    <t>NUMERO</t>
  </si>
  <si>
    <t>ABRUZZO</t>
  </si>
  <si>
    <t>BASILICATA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</si>
  <si>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</si>
  <si>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</si>
  <si>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</si>
  <si>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</si>
  <si>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</si>
  <si>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</si>
  <si>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</si>
  <si>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</si>
  <si>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</si>
  <si>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</si>
  <si>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</si>
  <si>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</si>
  <si>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</si>
  <si>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</si>
  <si>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</t>
  </si>
  <si>
    <t>UMBRIA</t>
  </si>
  <si>
    <t>VALLE D'AOSTA</t>
  </si>
  <si>
    <t>VENETO</t>
  </si>
  <si>
    <t>Tabella 4.23 - Distribuzione DSU per regione e ISEE. Anno 2021</t>
  </si>
  <si>
    <t>(*) Fino al 2019 la CIGS comprendeva la CIG in deroga.</t>
  </si>
  <si>
    <t>Settori vari</t>
  </si>
  <si>
    <t>(**) Dati provvisori: estrazione a maggio 2022.</t>
  </si>
  <si>
    <t>(*) Dati provvisori: estrazione a maggio 2022.</t>
  </si>
  <si>
    <t>(**) La Legge finanziaria per l'anno 2017 ha previsto la conferma del congedo obbligatorio ma non di quello facoltativo. I dati esposti, relativi all'anno 2017, si riferiscono a nascite 2016, per le quali la legge prevede la fruizione del congedo entro i cinque mesi dalla nascita del figlio.</t>
  </si>
  <si>
    <t>(*) Estrazione da SiMP – Produzione consolidata dicembre 2021.</t>
  </si>
  <si>
    <t xml:space="preserve">Tabella 4.8c - Spesa e copertura per l'indennità straordinaria di continuità reddituale e operativa (ISCRO). Anno 2021. </t>
  </si>
  <si>
    <t>Anno 2021</t>
  </si>
  <si>
    <t>(*) I requisiti vengono verificati ogni bimestre, di conseguenza, un beneficiario può ricevere gli accrediti anche soltanto su alcuni bimestri e non lungo tutto il corso dell'anno. Il valore dell’importo erogato non è comparabile con il numero di beneficiari con almeno un accredito.</t>
  </si>
  <si>
    <t xml:space="preserve">(*) Estrazione dati al 12/05/2022. </t>
  </si>
  <si>
    <t xml:space="preserve">(**) ISEE RES SSD fa riferimento alla famiglia di indicatori per prestazioni socio sanitarie e socio sanitarie residenziali con nuclei ridotti. </t>
  </si>
  <si>
    <t>ISEE minori</t>
  </si>
  <si>
    <t>ISEE università</t>
  </si>
  <si>
    <t>ISEE RES SSD**</t>
  </si>
  <si>
    <t>(***) Dati provvisori: estrazione a maggio 2022.</t>
  </si>
  <si>
    <t>Estrazione dati a maggio 2022.</t>
  </si>
  <si>
    <t>(*) Dato attualmente non disponibile in quanto il numero di beneficiari di congedo obbligatorio del padre previsto dalla Legge n. 151/2001 (in caso di morte o di grave infermità della madre o di abbandono del figlio, nonché in caso di affidamento esclusivo del bambino al padre) non è esattamente determinabile a causa dell'imprecisa compilazione delle denunce contributive mensili che di fatto non permette la distinzione esatta dal congedo di paternità previsto dalla Legge n. 92/2012.</t>
  </si>
  <si>
    <t>(**) I dati si riferiscono ai beneficiari di congedo COVID-19 previsti dal D.L. n.  18/2020, dal D.L. n.  34/2020, dal D.L. n.  104/2020 e s.m.i., dal D.L. n.  149/2020, dal D.L. n.  30/2021 e dal D.L. n.  146/2021.</t>
  </si>
  <si>
    <t>(*) Nel congedo obbligatorio sono stati  ricompresi quelli previsti dalla Legge n. 151/2001 (in caso di morte o di grave infermità della madre o di abbandono del figlio, nonché in caso di affidamento esclusivo del bambino al padre), non essendo di fatto possibile la distinzione esatta del congedo di paternità previsto dalla Legge n. 92/2012, a causa dell'imprecisa compilazione delle denunce contributive mensili.</t>
  </si>
  <si>
    <t>Tabella 4.1. Integrazione salariale. Serie storica del numero di ore autorizzate per tipologia di intervento.                Anni 2009-2021</t>
  </si>
  <si>
    <t>Tabella 4.5 - Spesa e copertura per Cassa Integrazione Guadagni Ordinaria. Anno 2021</t>
  </si>
  <si>
    <t>Tabella 4.6 - Spesa e copertura per Cassa Integrazione Guadagni Straordinaria. Anno 2021</t>
  </si>
  <si>
    <t>Tabella 4.7a - Spesa e copertura per Cassa Integrazione Guadagni in Deroga. Anno 2021</t>
  </si>
  <si>
    <t>Tabella 4.7b - Spesa e copertura per Cassa Integrazione Guadagni e assegni ordinari con causale COVID-19 a carico dello Stato.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</si>
</sst>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  <numFmt numFmtId="167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i/>
      <sz val="8"/>
      <color theme="1"/>
      <name val="Arial Nova"/>
      <family val="2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i/>
      <sz val="8"/>
      <color rgb="FF000000"/>
      <name val="Arial Nova"/>
      <family val="2"/>
    </font>
    <font>
      <b/>
      <sz val="11"/>
      <color rgb="FF000000"/>
      <name val="Garamond"/>
      <family val="1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color rgb="FF000000"/>
      <name val="Garamond"/>
      <family val="1"/>
    </font>
    <font>
      <b/>
      <sz val="10"/>
      <color rgb="FF000000"/>
      <name val="Garamond"/>
      <family val="1"/>
    </font>
    <font>
      <b/>
      <sz val="9"/>
      <color rgb="FF000000"/>
      <name val="Garamond"/>
      <family val="1"/>
    </font>
    <font>
      <sz val="9"/>
      <color rgb="FF000000"/>
      <name val="Garamond"/>
      <family val="1"/>
    </font>
    <font>
      <i/>
      <sz val="8"/>
      <name val="Arial Nova"/>
      <family val="2"/>
    </font>
    <font>
      <i/>
      <sz val="10"/>
      <color theme="1"/>
      <name val="Garamond"/>
      <family val="1"/>
    </font>
    <font>
      <sz val="10"/>
      <name val="Garamond"/>
      <family val="1"/>
    </font>
    <font>
      <b/>
      <i/>
      <sz val="10"/>
      <color theme="1"/>
      <name val="Garamond"/>
      <family val="1"/>
    </font>
    <font>
      <i/>
      <sz val="1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0" fontId="6" fillId="0" borderId="0" xfId="0" applyFont="1"/>
    <xf numFmtId="0" fontId="0" fillId="0" borderId="0" xfId="0"/>
    <xf numFmtId="0" fontId="0" fillId="0" borderId="0" xfId="0"/>
    <xf numFmtId="0" fontId="9" fillId="0" borderId="0" xfId="0" applyFont="1"/>
    <xf numFmtId="0" fontId="12" fillId="0" borderId="0" xfId="0" applyFont="1"/>
    <xf numFmtId="166" fontId="3" fillId="0" borderId="0" xfId="0" applyNumberFormat="1" applyFont="1"/>
    <xf numFmtId="166" fontId="0" fillId="0" borderId="0" xfId="0" applyNumberFormat="1"/>
    <xf numFmtId="0" fontId="0" fillId="0" borderId="0" xfId="0"/>
    <xf numFmtId="3" fontId="15" fillId="0" borderId="1" xfId="0" applyNumberFormat="1" applyFont="1" applyFill="1" applyBorder="1" applyAlignment="1">
      <alignment horizontal="right" vertical="center"/>
    </xf>
    <xf numFmtId="10" fontId="15" fillId="0" borderId="1" xfId="2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10" fontId="16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10" fontId="15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10" fontId="14" fillId="0" borderId="1" xfId="2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10" fontId="13" fillId="0" borderId="1" xfId="2" applyNumberFormat="1" applyFont="1" applyFill="1" applyBorder="1" applyAlignment="1">
      <alignment horizontal="right" vertical="center"/>
    </xf>
    <xf numFmtId="0" fontId="0" fillId="0" borderId="0" xfId="0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4" fontId="14" fillId="0" borderId="1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165" fontId="14" fillId="0" borderId="1" xfId="0" applyNumberFormat="1" applyFont="1" applyBorder="1" applyAlignment="1">
      <alignment horizontal="right" vertical="center"/>
    </xf>
    <xf numFmtId="0" fontId="19" fillId="0" borderId="0" xfId="0" applyFont="1"/>
    <xf numFmtId="0" fontId="14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5" fontId="15" fillId="0" borderId="1" xfId="2" applyNumberFormat="1" applyFont="1" applyFill="1" applyBorder="1" applyAlignment="1">
      <alignment horizontal="right" vertical="center"/>
    </xf>
    <xf numFmtId="10" fontId="15" fillId="0" borderId="1" xfId="2" applyNumberFormat="1" applyFont="1" applyFill="1" applyBorder="1" applyAlignment="1">
      <alignment horizontal="right" vertical="center" wrapText="1"/>
    </xf>
    <xf numFmtId="165" fontId="15" fillId="0" borderId="1" xfId="2" applyNumberFormat="1" applyFont="1" applyFill="1" applyBorder="1" applyAlignment="1">
      <alignment horizontal="right"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10" fontId="16" fillId="0" borderId="1" xfId="0" applyNumberFormat="1" applyFont="1" applyFill="1" applyBorder="1" applyAlignment="1">
      <alignment horizontal="right" vertical="center" wrapText="1"/>
    </xf>
    <xf numFmtId="10" fontId="16" fillId="0" borderId="1" xfId="2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/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0" fontId="14" fillId="0" borderId="1" xfId="0" applyFont="1" applyBorder="1"/>
    <xf numFmtId="43" fontId="14" fillId="0" borderId="1" xfId="1" applyFont="1" applyBorder="1"/>
    <xf numFmtId="0" fontId="13" fillId="0" borderId="1" xfId="0" applyFont="1" applyBorder="1"/>
    <xf numFmtId="0" fontId="20" fillId="0" borderId="1" xfId="0" applyFont="1" applyBorder="1"/>
    <xf numFmtId="0" fontId="14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indent="2"/>
    </xf>
    <xf numFmtId="0" fontId="20" fillId="0" borderId="1" xfId="0" applyFont="1" applyBorder="1" applyAlignment="1">
      <alignment horizontal="left" wrapText="1" indent="2"/>
    </xf>
    <xf numFmtId="3" fontId="13" fillId="0" borderId="1" xfId="0" applyNumberFormat="1" applyFont="1" applyBorder="1"/>
    <xf numFmtId="0" fontId="14" fillId="0" borderId="1" xfId="0" applyFont="1" applyBorder="1" applyAlignment="1">
      <alignment horizontal="right"/>
    </xf>
    <xf numFmtId="3" fontId="2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wrapText="1"/>
    </xf>
    <xf numFmtId="166" fontId="16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20" fillId="0" borderId="1" xfId="0" applyFont="1" applyBorder="1" applyAlignment="1">
      <alignment wrapText="1"/>
    </xf>
    <xf numFmtId="3" fontId="20" fillId="0" borderId="1" xfId="0" applyNumberFormat="1" applyFont="1" applyBorder="1"/>
    <xf numFmtId="0" fontId="14" fillId="0" borderId="1" xfId="0" applyFont="1" applyBorder="1" applyAlignment="1">
      <alignment wrapText="1"/>
    </xf>
    <xf numFmtId="3" fontId="22" fillId="0" borderId="1" xfId="0" applyNumberFormat="1" applyFont="1" applyBorder="1"/>
    <xf numFmtId="0" fontId="22" fillId="0" borderId="1" xfId="0" applyFont="1" applyBorder="1" applyAlignment="1">
      <alignment wrapText="1"/>
    </xf>
    <xf numFmtId="0" fontId="22" fillId="0" borderId="1" xfId="0" applyFont="1" applyBorder="1"/>
    <xf numFmtId="167" fontId="13" fillId="0" borderId="1" xfId="0" applyNumberFormat="1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21" fillId="0" borderId="1" xfId="0" applyFont="1" applyBorder="1"/>
    <xf numFmtId="49" fontId="23" fillId="0" borderId="1" xfId="0" applyNumberFormat="1" applyFont="1" applyBorder="1"/>
    <xf numFmtId="166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/>
    <xf numFmtId="166" fontId="14" fillId="0" borderId="1" xfId="0" applyNumberFormat="1" applyFont="1" applyBorder="1"/>
    <xf numFmtId="166" fontId="13" fillId="0" borderId="1" xfId="0" applyNumberFormat="1" applyFont="1" applyBorder="1"/>
    <xf numFmtId="10" fontId="14" fillId="0" borderId="1" xfId="0" applyNumberFormat="1" applyFont="1" applyBorder="1"/>
    <xf numFmtId="0" fontId="15" fillId="0" borderId="1" xfId="0" applyFont="1" applyBorder="1" applyAlignment="1">
      <alignment horizontal="left" vertical="center"/>
    </xf>
    <xf numFmtId="164" fontId="14" fillId="0" borderId="1" xfId="1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right" vertical="center"/>
    </xf>
    <xf numFmtId="10" fontId="13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 wrapText="1"/>
    </xf>
    <xf numFmtId="10" fontId="15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3" fontId="16" fillId="0" borderId="1" xfId="0" applyNumberFormat="1" applyFont="1" applyBorder="1" applyAlignment="1">
      <alignment horizontal="right" vertical="center" wrapText="1"/>
    </xf>
    <xf numFmtId="10" fontId="1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8">
    <cellStyle name="Migliaia" xfId="1" builtinId="3"/>
    <cellStyle name="Migliaia 2" xfId="5" xr:uid="{E085FB13-3636-4B67-841F-5451776DB65E}"/>
    <cellStyle name="Migliaia 2 2" xfId="6" xr:uid="{6E5D830A-1C0F-42E2-BC10-FC70AF7CD3E5}"/>
    <cellStyle name="Migliaia 3 2 2 2" xfId="7" xr:uid="{65CEE085-BE87-4976-8015-816B1AD75F0E}"/>
    <cellStyle name="Normale" xfId="0" builtinId="0"/>
    <cellStyle name="Normale 2" xfId="3" xr:uid="{52B5B84B-88F3-4B73-9074-B51482AAB612}"/>
    <cellStyle name="Percentuale" xfId="2" builtinId="5"/>
    <cellStyle name="Percentuale 2" xfId="4" xr:uid="{67EFFA1D-6B00-4591-BECF-002023ADE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7C814-8BB6-4A94-8BB3-5C91BD2A8532}">
  <sheetPr>
    <pageSetUpPr fitToPage="1"/>
  </sheetPr>
  <dimension ref="B4:G19"/>
  <sheetViews>
    <sheetView workbookViewId="0">
      <selection activeCell="B4" sqref="B4:G4"/>
    </sheetView>
  </sheetViews>
  <sheetFormatPr defaultRowHeight="14.4" x14ac:dyDescent="0.3"/>
  <cols>
    <col min="2" max="2" width="15.5546875" customWidth="1"/>
    <col min="3" max="3" width="16" customWidth="1"/>
    <col min="4" max="4" width="15.21875" customWidth="1"/>
    <col min="5" max="5" width="15" customWidth="1"/>
    <col min="6" max="6" width="17.44140625" customWidth="1"/>
    <col min="7" max="7" width="19.21875" customWidth="1"/>
  </cols>
  <sheetData>
    <row r="4" spans="2:7" ht="36" customHeight="1" x14ac:dyDescent="0.3">
      <c r="B4" s="98" t="s">
        <v>262</v>
      </c>
      <c r="C4" s="98"/>
      <c r="D4" s="98"/>
      <c r="E4" s="98"/>
      <c r="F4" s="98"/>
      <c r="G4" s="98"/>
    </row>
    <row r="5" spans="2:7" x14ac:dyDescent="0.3">
      <c r="B5" s="39" t="s">
        <v>38</v>
      </c>
      <c r="C5" s="39" t="s">
        <v>39</v>
      </c>
      <c r="D5" s="39" t="s">
        <v>40</v>
      </c>
      <c r="E5" s="39" t="s">
        <v>41</v>
      </c>
      <c r="F5" s="39" t="s">
        <v>42</v>
      </c>
      <c r="G5" s="39" t="s">
        <v>185</v>
      </c>
    </row>
    <row r="6" spans="2:7" x14ac:dyDescent="0.3">
      <c r="B6" s="39">
        <v>2009</v>
      </c>
      <c r="C6" s="40">
        <v>576715106</v>
      </c>
      <c r="D6" s="40">
        <v>339395331</v>
      </c>
      <c r="E6" s="40"/>
      <c r="F6" s="40"/>
      <c r="G6" s="40">
        <f t="shared" ref="G6:G13" si="0">SUM(C6:D6)</f>
        <v>916110437</v>
      </c>
    </row>
    <row r="7" spans="2:7" x14ac:dyDescent="0.3">
      <c r="B7" s="39">
        <v>2010</v>
      </c>
      <c r="C7" s="40">
        <v>341826963</v>
      </c>
      <c r="D7" s="40">
        <v>856712507</v>
      </c>
      <c r="E7" s="40"/>
      <c r="F7" s="40"/>
      <c r="G7" s="40">
        <f t="shared" si="0"/>
        <v>1198539470</v>
      </c>
    </row>
    <row r="8" spans="2:7" x14ac:dyDescent="0.3">
      <c r="B8" s="39">
        <v>2011</v>
      </c>
      <c r="C8" s="40">
        <v>229770858</v>
      </c>
      <c r="D8" s="40">
        <v>745070730</v>
      </c>
      <c r="E8" s="40"/>
      <c r="F8" s="40"/>
      <c r="G8" s="40">
        <f t="shared" si="0"/>
        <v>974841588</v>
      </c>
    </row>
    <row r="9" spans="2:7" x14ac:dyDescent="0.3">
      <c r="B9" s="39">
        <v>2012</v>
      </c>
      <c r="C9" s="40">
        <v>340333095</v>
      </c>
      <c r="D9" s="40">
        <v>773559500</v>
      </c>
      <c r="E9" s="40"/>
      <c r="F9" s="40"/>
      <c r="G9" s="40">
        <f t="shared" si="0"/>
        <v>1113892595</v>
      </c>
    </row>
    <row r="10" spans="2:7" x14ac:dyDescent="0.3">
      <c r="B10" s="39">
        <v>2013</v>
      </c>
      <c r="C10" s="40">
        <v>356663033</v>
      </c>
      <c r="D10" s="40">
        <v>740543247</v>
      </c>
      <c r="E10" s="40"/>
      <c r="F10" s="40"/>
      <c r="G10" s="40">
        <f t="shared" si="0"/>
        <v>1097206280</v>
      </c>
    </row>
    <row r="11" spans="2:7" x14ac:dyDescent="0.3">
      <c r="B11" s="39">
        <v>2014</v>
      </c>
      <c r="C11" s="40">
        <v>253557961</v>
      </c>
      <c r="D11" s="40">
        <v>754787352</v>
      </c>
      <c r="E11" s="40"/>
      <c r="F11" s="40"/>
      <c r="G11" s="40">
        <f t="shared" si="0"/>
        <v>1008345313</v>
      </c>
    </row>
    <row r="12" spans="2:7" x14ac:dyDescent="0.3">
      <c r="B12" s="39">
        <v>2015</v>
      </c>
      <c r="C12" s="40">
        <v>183776222</v>
      </c>
      <c r="D12" s="40">
        <v>498249431</v>
      </c>
      <c r="E12" s="40"/>
      <c r="F12" s="40"/>
      <c r="G12" s="40">
        <f t="shared" si="0"/>
        <v>682025653</v>
      </c>
    </row>
    <row r="13" spans="2:7" x14ac:dyDescent="0.3">
      <c r="B13" s="39">
        <v>2016</v>
      </c>
      <c r="C13" s="40">
        <v>137571296</v>
      </c>
      <c r="D13" s="40">
        <v>439132607</v>
      </c>
      <c r="E13" s="40"/>
      <c r="F13" s="40"/>
      <c r="G13" s="40">
        <f t="shared" si="0"/>
        <v>576703903</v>
      </c>
    </row>
    <row r="14" spans="2:7" x14ac:dyDescent="0.3">
      <c r="B14" s="39">
        <v>2017</v>
      </c>
      <c r="C14" s="40">
        <v>104888481</v>
      </c>
      <c r="D14" s="40">
        <v>240141228</v>
      </c>
      <c r="E14" s="40"/>
      <c r="F14" s="40">
        <v>12711074</v>
      </c>
      <c r="G14" s="40">
        <f>SUM(C14:F14)</f>
        <v>357740783</v>
      </c>
    </row>
    <row r="15" spans="2:7" x14ac:dyDescent="0.3">
      <c r="B15" s="39">
        <v>2018</v>
      </c>
      <c r="C15" s="40">
        <v>95656895</v>
      </c>
      <c r="D15" s="40">
        <v>120352572</v>
      </c>
      <c r="E15" s="40"/>
      <c r="F15" s="40">
        <v>10929571</v>
      </c>
      <c r="G15" s="40">
        <f>SUM(C15:F15)</f>
        <v>226939038</v>
      </c>
    </row>
    <row r="16" spans="2:7" x14ac:dyDescent="0.3">
      <c r="B16" s="39">
        <v>2019</v>
      </c>
      <c r="C16" s="40">
        <v>105437162</v>
      </c>
      <c r="D16" s="40">
        <v>154216440</v>
      </c>
      <c r="E16" s="40"/>
      <c r="F16" s="40">
        <v>16628850</v>
      </c>
      <c r="G16" s="40">
        <f>SUM(C16:F16)</f>
        <v>276282452</v>
      </c>
    </row>
    <row r="17" spans="2:7" x14ac:dyDescent="0.3">
      <c r="B17" s="39">
        <v>2020</v>
      </c>
      <c r="C17" s="40">
        <v>1979786234</v>
      </c>
      <c r="D17" s="40">
        <v>182305760</v>
      </c>
      <c r="E17" s="40">
        <v>798594622</v>
      </c>
      <c r="F17" s="40">
        <v>1368346809</v>
      </c>
      <c r="G17" s="40">
        <f>SUM(C17:F17)</f>
        <v>4329033425</v>
      </c>
    </row>
    <row r="18" spans="2:7" x14ac:dyDescent="0.3">
      <c r="B18" s="39">
        <v>2021</v>
      </c>
      <c r="C18" s="40">
        <v>932175631</v>
      </c>
      <c r="D18" s="40">
        <v>186914824</v>
      </c>
      <c r="E18" s="40">
        <v>671591108</v>
      </c>
      <c r="F18" s="40">
        <v>1030483590</v>
      </c>
      <c r="G18" s="40">
        <f>SUM(C18:F18)</f>
        <v>2821165153</v>
      </c>
    </row>
    <row r="19" spans="2:7" x14ac:dyDescent="0.3">
      <c r="B19" s="2" t="s">
        <v>243</v>
      </c>
      <c r="C19" s="13"/>
      <c r="D19" s="13"/>
      <c r="E19" s="13"/>
      <c r="F19" s="13"/>
      <c r="G19" s="13"/>
    </row>
  </sheetData>
  <mergeCells count="1">
    <mergeCell ref="B4:G4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F57AB-B7FE-4F90-8D4B-ACC23CA556CF}">
  <sheetPr>
    <pageSetUpPr fitToPage="1"/>
  </sheetPr>
  <dimension ref="B2:E5"/>
  <sheetViews>
    <sheetView workbookViewId="0">
      <selection activeCell="B3" sqref="B3:E4"/>
    </sheetView>
  </sheetViews>
  <sheetFormatPr defaultRowHeight="14.4" x14ac:dyDescent="0.3"/>
  <cols>
    <col min="2" max="2" width="37" customWidth="1"/>
    <col min="3" max="3" width="27.77734375" customWidth="1"/>
    <col min="4" max="4" width="30" customWidth="1"/>
    <col min="5" max="5" width="19.44140625" customWidth="1"/>
  </cols>
  <sheetData>
    <row r="2" spans="2:5" ht="47.25" customHeight="1" x14ac:dyDescent="0.3">
      <c r="B2" s="98" t="s">
        <v>194</v>
      </c>
      <c r="C2" s="98"/>
      <c r="D2" s="98"/>
      <c r="E2" s="98"/>
    </row>
    <row r="3" spans="2:5" ht="26.4" x14ac:dyDescent="0.3">
      <c r="B3" s="50" t="s">
        <v>89</v>
      </c>
      <c r="C3" s="50" t="s">
        <v>82</v>
      </c>
      <c r="D3" s="50" t="s">
        <v>80</v>
      </c>
      <c r="E3" s="50" t="s">
        <v>81</v>
      </c>
    </row>
    <row r="4" spans="2:5" x14ac:dyDescent="0.3">
      <c r="B4" s="54" t="s">
        <v>91</v>
      </c>
      <c r="C4" s="51">
        <v>44</v>
      </c>
      <c r="D4" s="55">
        <v>0</v>
      </c>
      <c r="E4" s="51">
        <v>50</v>
      </c>
    </row>
    <row r="5" spans="2:5" s="30" customFormat="1" x14ac:dyDescent="0.3">
      <c r="B5" s="4" t="s">
        <v>193</v>
      </c>
    </row>
  </sheetData>
  <mergeCells count="1">
    <mergeCell ref="B2:E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6696-94D1-4B3B-875F-1A302B16BB4C}">
  <sheetPr>
    <pageSetUpPr fitToPage="1"/>
  </sheetPr>
  <dimension ref="B2:D5"/>
  <sheetViews>
    <sheetView workbookViewId="0">
      <selection activeCell="B3" sqref="B3:D4"/>
    </sheetView>
  </sheetViews>
  <sheetFormatPr defaultRowHeight="14.4" x14ac:dyDescent="0.3"/>
  <cols>
    <col min="2" max="2" width="30.5546875" customWidth="1"/>
    <col min="3" max="3" width="31.77734375" customWidth="1"/>
    <col min="4" max="4" width="35.5546875" customWidth="1"/>
  </cols>
  <sheetData>
    <row r="2" spans="2:4" ht="44.25" customHeight="1" x14ac:dyDescent="0.3">
      <c r="B2" s="98" t="s">
        <v>249</v>
      </c>
      <c r="C2" s="98"/>
      <c r="D2" s="98"/>
    </row>
    <row r="3" spans="2:4" x14ac:dyDescent="0.3">
      <c r="B3" s="50" t="s">
        <v>89</v>
      </c>
      <c r="C3" s="50" t="s">
        <v>82</v>
      </c>
      <c r="D3" s="50" t="s">
        <v>81</v>
      </c>
    </row>
    <row r="4" spans="2:4" x14ac:dyDescent="0.3">
      <c r="B4" s="54" t="s">
        <v>92</v>
      </c>
      <c r="C4" s="51">
        <v>5</v>
      </c>
      <c r="D4" s="51">
        <v>8</v>
      </c>
    </row>
    <row r="5" spans="2:4" x14ac:dyDescent="0.3">
      <c r="B5" s="4" t="s">
        <v>193</v>
      </c>
    </row>
  </sheetData>
  <mergeCells count="1">
    <mergeCell ref="B2:D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58070-D09F-47FB-9D4B-73CADA3D4937}">
  <sheetPr>
    <pageSetUpPr fitToPage="1"/>
  </sheetPr>
  <dimension ref="B2:D7"/>
  <sheetViews>
    <sheetView workbookViewId="0">
      <selection activeCell="B3" sqref="B3:D4"/>
    </sheetView>
  </sheetViews>
  <sheetFormatPr defaultRowHeight="14.4" x14ac:dyDescent="0.3"/>
  <cols>
    <col min="2" max="2" width="31.5546875" customWidth="1"/>
    <col min="3" max="3" width="33.77734375" customWidth="1"/>
    <col min="4" max="4" width="41.77734375" customWidth="1"/>
  </cols>
  <sheetData>
    <row r="2" spans="2:4" ht="47.25" customHeight="1" x14ac:dyDescent="0.3">
      <c r="B2" s="98" t="s">
        <v>93</v>
      </c>
      <c r="C2" s="98"/>
      <c r="D2" s="98"/>
    </row>
    <row r="3" spans="2:4" ht="26.4" x14ac:dyDescent="0.3">
      <c r="B3" s="50" t="s">
        <v>94</v>
      </c>
      <c r="C3" s="50" t="s">
        <v>80</v>
      </c>
      <c r="D3" s="50" t="s">
        <v>81</v>
      </c>
    </row>
    <row r="4" spans="2:4" x14ac:dyDescent="0.3">
      <c r="B4" s="51">
        <v>1854</v>
      </c>
      <c r="C4" s="54">
        <v>425</v>
      </c>
      <c r="D4" s="54">
        <v>164</v>
      </c>
    </row>
    <row r="5" spans="2:4" x14ac:dyDescent="0.3">
      <c r="B5" s="2" t="s">
        <v>95</v>
      </c>
      <c r="C5" s="1"/>
      <c r="D5" s="1"/>
    </row>
    <row r="6" spans="2:4" x14ac:dyDescent="0.3">
      <c r="B6" s="4" t="s">
        <v>193</v>
      </c>
    </row>
    <row r="7" spans="2:4" s="30" customFormat="1" x14ac:dyDescent="0.3">
      <c r="B7" s="4"/>
    </row>
  </sheetData>
  <mergeCells count="1">
    <mergeCell ref="B2:D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8305-0662-4619-BF36-3C1DE74D81DE}">
  <sheetPr>
    <pageSetUpPr fitToPage="1"/>
  </sheetPr>
  <dimension ref="B3:C13"/>
  <sheetViews>
    <sheetView workbookViewId="0">
      <selection activeCell="B17" sqref="B17"/>
    </sheetView>
  </sheetViews>
  <sheetFormatPr defaultRowHeight="14.4" x14ac:dyDescent="0.3"/>
  <cols>
    <col min="2" max="2" width="78.5546875" customWidth="1"/>
    <col min="3" max="3" width="40.5546875" customWidth="1"/>
  </cols>
  <sheetData>
    <row r="3" spans="2:3" ht="28.2" customHeight="1" x14ac:dyDescent="0.3">
      <c r="B3" s="102" t="s">
        <v>96</v>
      </c>
      <c r="C3" s="102"/>
    </row>
    <row r="4" spans="2:3" x14ac:dyDescent="0.3">
      <c r="B4" s="39" t="s">
        <v>97</v>
      </c>
      <c r="C4" s="39" t="s">
        <v>98</v>
      </c>
    </row>
    <row r="5" spans="2:3" x14ac:dyDescent="0.3">
      <c r="B5" s="56" t="s">
        <v>99</v>
      </c>
      <c r="C5" s="51"/>
    </row>
    <row r="6" spans="2:3" x14ac:dyDescent="0.3">
      <c r="B6" s="57" t="s">
        <v>100</v>
      </c>
      <c r="C6" s="54">
        <v>10</v>
      </c>
    </row>
    <row r="7" spans="2:3" x14ac:dyDescent="0.3">
      <c r="B7" s="57" t="s">
        <v>101</v>
      </c>
      <c r="C7" s="54">
        <v>120</v>
      </c>
    </row>
    <row r="8" spans="2:3" x14ac:dyDescent="0.3">
      <c r="B8" s="57" t="s">
        <v>102</v>
      </c>
      <c r="C8" s="54">
        <v>702</v>
      </c>
    </row>
    <row r="9" spans="2:3" x14ac:dyDescent="0.3">
      <c r="B9" s="57" t="s">
        <v>103</v>
      </c>
      <c r="C9" s="54">
        <v>425</v>
      </c>
    </row>
    <row r="10" spans="2:3" s="26" customFormat="1" x14ac:dyDescent="0.3">
      <c r="B10" s="54" t="s">
        <v>195</v>
      </c>
      <c r="C10" s="54">
        <v>2</v>
      </c>
    </row>
    <row r="11" spans="2:3" x14ac:dyDescent="0.3">
      <c r="B11" s="58" t="s">
        <v>196</v>
      </c>
      <c r="C11" s="54">
        <v>595</v>
      </c>
    </row>
    <row r="12" spans="2:3" s="30" customFormat="1" x14ac:dyDescent="0.3">
      <c r="B12" s="4" t="s">
        <v>193</v>
      </c>
    </row>
    <row r="13" spans="2:3" s="30" customFormat="1" x14ac:dyDescent="0.3"/>
  </sheetData>
  <mergeCells count="1">
    <mergeCell ref="B3:C3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A26B7-5398-498A-8184-4E2F3524A458}">
  <sheetPr>
    <pageSetUpPr fitToPage="1"/>
  </sheetPr>
  <dimension ref="B2:D11"/>
  <sheetViews>
    <sheetView zoomScale="96" zoomScaleNormal="96" workbookViewId="0">
      <selection activeCell="B3" sqref="B3:D10"/>
    </sheetView>
  </sheetViews>
  <sheetFormatPr defaultRowHeight="14.4" x14ac:dyDescent="0.3"/>
  <cols>
    <col min="2" max="2" width="58.5546875" customWidth="1"/>
    <col min="3" max="3" width="35.77734375" customWidth="1"/>
    <col min="4" max="4" width="23.77734375" customWidth="1"/>
  </cols>
  <sheetData>
    <row r="2" spans="2:4" ht="41.25" customHeight="1" x14ac:dyDescent="0.3">
      <c r="B2" s="98" t="s">
        <v>104</v>
      </c>
      <c r="C2" s="98"/>
      <c r="D2" s="98"/>
    </row>
    <row r="3" spans="2:4" ht="48.75" customHeight="1" x14ac:dyDescent="0.3">
      <c r="B3" s="50" t="s">
        <v>105</v>
      </c>
      <c r="C3" s="50" t="s">
        <v>98</v>
      </c>
      <c r="D3" s="50" t="s">
        <v>81</v>
      </c>
    </row>
    <row r="4" spans="2:4" x14ac:dyDescent="0.3">
      <c r="B4" s="56" t="s">
        <v>106</v>
      </c>
      <c r="C4" s="51"/>
      <c r="D4" s="33"/>
    </row>
    <row r="5" spans="2:4" x14ac:dyDescent="0.3">
      <c r="B5" s="59" t="s">
        <v>107</v>
      </c>
      <c r="C5" s="51">
        <v>1362</v>
      </c>
      <c r="D5" s="51">
        <v>1279</v>
      </c>
    </row>
    <row r="6" spans="2:4" ht="34.5" customHeight="1" x14ac:dyDescent="0.3">
      <c r="B6" s="60" t="s">
        <v>108</v>
      </c>
      <c r="C6" s="54">
        <v>154</v>
      </c>
      <c r="D6" s="54"/>
    </row>
    <row r="7" spans="2:4" x14ac:dyDescent="0.3">
      <c r="B7" s="54" t="s">
        <v>109</v>
      </c>
      <c r="C7" s="54">
        <v>446</v>
      </c>
      <c r="D7" s="54"/>
    </row>
    <row r="8" spans="2:4" x14ac:dyDescent="0.3">
      <c r="B8" s="54" t="s">
        <v>110</v>
      </c>
      <c r="C8" s="54">
        <v>512</v>
      </c>
      <c r="D8" s="54"/>
    </row>
    <row r="9" spans="2:4" x14ac:dyDescent="0.3">
      <c r="B9" s="54" t="s">
        <v>111</v>
      </c>
      <c r="C9" s="54">
        <v>314</v>
      </c>
      <c r="D9" s="54"/>
    </row>
    <row r="10" spans="2:4" x14ac:dyDescent="0.3">
      <c r="B10" s="56" t="s">
        <v>112</v>
      </c>
      <c r="C10" s="61">
        <f>SUM(C5:C9)</f>
        <v>2788</v>
      </c>
      <c r="D10" s="61">
        <f>SUM(D5:D9)</f>
        <v>1279</v>
      </c>
    </row>
    <row r="11" spans="2:4" s="30" customFormat="1" x14ac:dyDescent="0.3">
      <c r="B11" s="38" t="s">
        <v>193</v>
      </c>
    </row>
  </sheetData>
  <mergeCells count="1">
    <mergeCell ref="B2:D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4B634-853C-44F6-AB50-48E5F27E8D6C}">
  <sheetPr>
    <pageSetUpPr fitToPage="1"/>
  </sheetPr>
  <dimension ref="B2:G29"/>
  <sheetViews>
    <sheetView topLeftCell="A13" workbookViewId="0">
      <selection activeCell="B27" sqref="B27:G27"/>
    </sheetView>
  </sheetViews>
  <sheetFormatPr defaultRowHeight="14.4" x14ac:dyDescent="0.3"/>
  <cols>
    <col min="2" max="2" width="25.21875" customWidth="1"/>
    <col min="3" max="3" width="21.21875" customWidth="1"/>
    <col min="4" max="4" width="11" customWidth="1"/>
    <col min="5" max="5" width="14.21875" customWidth="1"/>
    <col min="6" max="6" width="11" customWidth="1"/>
    <col min="7" max="7" width="16.21875" customWidth="1"/>
  </cols>
  <sheetData>
    <row r="2" spans="2:7" ht="38.25" customHeight="1" x14ac:dyDescent="0.3">
      <c r="B2" s="98" t="s">
        <v>113</v>
      </c>
      <c r="C2" s="98"/>
      <c r="D2" s="98"/>
      <c r="E2" s="98"/>
      <c r="F2" s="98"/>
      <c r="G2" s="98"/>
    </row>
    <row r="3" spans="2:7" ht="27.6" customHeight="1" x14ac:dyDescent="0.3">
      <c r="B3" s="105"/>
      <c r="C3" s="50" t="s">
        <v>114</v>
      </c>
      <c r="D3" s="106" t="s">
        <v>31</v>
      </c>
      <c r="E3" s="106"/>
      <c r="F3" s="106"/>
      <c r="G3" s="106"/>
    </row>
    <row r="4" spans="2:7" ht="23.7" customHeight="1" x14ac:dyDescent="0.3">
      <c r="B4" s="105"/>
      <c r="C4" s="39" t="s">
        <v>115</v>
      </c>
      <c r="D4" s="39" t="s">
        <v>26</v>
      </c>
      <c r="E4" s="39" t="s">
        <v>27</v>
      </c>
      <c r="F4" s="39" t="s">
        <v>116</v>
      </c>
      <c r="G4" s="39" t="s">
        <v>28</v>
      </c>
    </row>
    <row r="5" spans="2:7" x14ac:dyDescent="0.3">
      <c r="B5" s="107" t="s">
        <v>117</v>
      </c>
      <c r="C5" s="107"/>
      <c r="D5" s="107"/>
      <c r="E5" s="107"/>
      <c r="F5" s="107"/>
      <c r="G5" s="107"/>
    </row>
    <row r="6" spans="2:7" x14ac:dyDescent="0.3">
      <c r="B6" s="54" t="s">
        <v>118</v>
      </c>
      <c r="C6" s="62" t="s">
        <v>119</v>
      </c>
      <c r="D6" s="54">
        <v>1</v>
      </c>
      <c r="E6" s="54">
        <v>2</v>
      </c>
      <c r="F6" s="54">
        <v>0</v>
      </c>
      <c r="G6" s="54"/>
    </row>
    <row r="7" spans="2:7" x14ac:dyDescent="0.3">
      <c r="B7" s="54" t="s">
        <v>33</v>
      </c>
      <c r="C7" s="32">
        <v>286063</v>
      </c>
      <c r="D7" s="32">
        <v>5646</v>
      </c>
      <c r="E7" s="32">
        <v>9324</v>
      </c>
      <c r="F7" s="32">
        <v>1869</v>
      </c>
      <c r="G7" s="63">
        <v>6456</v>
      </c>
    </row>
    <row r="8" spans="2:7" x14ac:dyDescent="0.3">
      <c r="B8" s="56" t="s">
        <v>1</v>
      </c>
      <c r="C8" s="35">
        <f>SUM(C6:C7)</f>
        <v>286063</v>
      </c>
      <c r="D8" s="35">
        <f t="shared" ref="D8:G8" si="0">SUM(D6:D7)</f>
        <v>5647</v>
      </c>
      <c r="E8" s="35">
        <f t="shared" si="0"/>
        <v>9326</v>
      </c>
      <c r="F8" s="35">
        <f t="shared" si="0"/>
        <v>1869</v>
      </c>
      <c r="G8" s="35">
        <f t="shared" si="0"/>
        <v>6456</v>
      </c>
    </row>
    <row r="9" spans="2:7" x14ac:dyDescent="0.3">
      <c r="B9" s="54" t="s">
        <v>120</v>
      </c>
      <c r="C9" s="32">
        <v>26478</v>
      </c>
      <c r="D9" s="54"/>
      <c r="E9" s="54"/>
      <c r="F9" s="54"/>
      <c r="G9" s="54"/>
    </row>
    <row r="10" spans="2:7" x14ac:dyDescent="0.3">
      <c r="B10" s="54" t="s">
        <v>121</v>
      </c>
      <c r="C10" s="32">
        <v>259585</v>
      </c>
      <c r="D10" s="54"/>
      <c r="E10" s="54"/>
      <c r="F10" s="54"/>
      <c r="G10" s="54"/>
    </row>
    <row r="11" spans="2:7" s="5" customFormat="1" x14ac:dyDescent="0.3">
      <c r="B11" s="56" t="s">
        <v>5</v>
      </c>
      <c r="C11" s="35">
        <f>SUM(C9:C10)</f>
        <v>286063</v>
      </c>
      <c r="D11" s="56">
        <v>0</v>
      </c>
      <c r="E11" s="56">
        <v>0</v>
      </c>
      <c r="F11" s="56">
        <v>0</v>
      </c>
      <c r="G11" s="56">
        <v>0</v>
      </c>
    </row>
    <row r="12" spans="2:7" x14ac:dyDescent="0.3">
      <c r="B12" s="107" t="s">
        <v>180</v>
      </c>
      <c r="C12" s="107"/>
      <c r="D12" s="107"/>
      <c r="E12" s="107"/>
      <c r="F12" s="107"/>
      <c r="G12" s="107"/>
    </row>
    <row r="13" spans="2:7" s="7" customFormat="1" x14ac:dyDescent="0.3">
      <c r="B13" s="54" t="s">
        <v>118</v>
      </c>
      <c r="C13" s="62" t="s">
        <v>119</v>
      </c>
      <c r="D13" s="54">
        <v>1</v>
      </c>
      <c r="E13" s="54">
        <v>0</v>
      </c>
      <c r="F13" s="54">
        <v>0</v>
      </c>
      <c r="G13" s="54">
        <v>0</v>
      </c>
    </row>
    <row r="14" spans="2:7" s="7" customFormat="1" x14ac:dyDescent="0.3">
      <c r="B14" s="54" t="s">
        <v>33</v>
      </c>
      <c r="C14" s="32">
        <v>272987</v>
      </c>
      <c r="D14" s="32">
        <v>5434</v>
      </c>
      <c r="E14" s="32">
        <v>8865</v>
      </c>
      <c r="F14" s="32">
        <v>1644</v>
      </c>
      <c r="G14" s="63">
        <v>6835</v>
      </c>
    </row>
    <row r="15" spans="2:7" s="7" customFormat="1" x14ac:dyDescent="0.3">
      <c r="B15" s="56" t="s">
        <v>1</v>
      </c>
      <c r="C15" s="35">
        <f>SUM(C13:C14)</f>
        <v>272987</v>
      </c>
      <c r="D15" s="35">
        <f t="shared" ref="D15:G15" si="1">SUM(D13:D14)</f>
        <v>5435</v>
      </c>
      <c r="E15" s="35">
        <f t="shared" si="1"/>
        <v>8865</v>
      </c>
      <c r="F15" s="35">
        <f t="shared" si="1"/>
        <v>1644</v>
      </c>
      <c r="G15" s="35">
        <f t="shared" si="1"/>
        <v>6835</v>
      </c>
    </row>
    <row r="16" spans="2:7" s="7" customFormat="1" x14ac:dyDescent="0.3">
      <c r="B16" s="54" t="s">
        <v>120</v>
      </c>
      <c r="C16" s="32">
        <v>22035</v>
      </c>
      <c r="D16" s="54"/>
      <c r="E16" s="54"/>
      <c r="F16" s="54"/>
      <c r="G16" s="54"/>
    </row>
    <row r="17" spans="2:7" s="7" customFormat="1" x14ac:dyDescent="0.3">
      <c r="B17" s="54" t="s">
        <v>121</v>
      </c>
      <c r="C17" s="32">
        <v>250952</v>
      </c>
      <c r="D17" s="54"/>
      <c r="E17" s="54"/>
      <c r="F17" s="54"/>
      <c r="G17" s="54"/>
    </row>
    <row r="18" spans="2:7" s="5" customFormat="1" x14ac:dyDescent="0.3">
      <c r="B18" s="56" t="s">
        <v>5</v>
      </c>
      <c r="C18" s="35">
        <f>SUM(C16:C17)</f>
        <v>272987</v>
      </c>
      <c r="D18" s="56">
        <v>0</v>
      </c>
      <c r="E18" s="56">
        <v>0</v>
      </c>
      <c r="F18" s="56">
        <v>0</v>
      </c>
      <c r="G18" s="56">
        <v>0</v>
      </c>
    </row>
    <row r="19" spans="2:7" x14ac:dyDescent="0.3">
      <c r="B19" s="107" t="s">
        <v>133</v>
      </c>
      <c r="C19" s="107"/>
      <c r="D19" s="107"/>
      <c r="E19" s="107"/>
      <c r="F19" s="107"/>
      <c r="G19" s="107"/>
    </row>
    <row r="20" spans="2:7" s="7" customFormat="1" x14ac:dyDescent="0.3">
      <c r="B20" s="54" t="s">
        <v>118</v>
      </c>
      <c r="C20" s="62" t="s">
        <v>119</v>
      </c>
      <c r="D20" s="54">
        <v>0</v>
      </c>
      <c r="E20" s="54">
        <v>0</v>
      </c>
      <c r="F20" s="54">
        <v>0</v>
      </c>
      <c r="G20" s="54">
        <v>0</v>
      </c>
    </row>
    <row r="21" spans="2:7" s="7" customFormat="1" x14ac:dyDescent="0.3">
      <c r="B21" s="54" t="s">
        <v>33</v>
      </c>
      <c r="C21" s="32">
        <v>265375</v>
      </c>
      <c r="D21" s="32">
        <v>4686</v>
      </c>
      <c r="E21" s="32">
        <v>7490</v>
      </c>
      <c r="F21" s="32">
        <v>1097</v>
      </c>
      <c r="G21" s="63">
        <v>6424</v>
      </c>
    </row>
    <row r="22" spans="2:7" s="7" customFormat="1" x14ac:dyDescent="0.3">
      <c r="B22" s="56" t="s">
        <v>1</v>
      </c>
      <c r="C22" s="35">
        <f>SUM(C20:C21)</f>
        <v>265375</v>
      </c>
      <c r="D22" s="35">
        <f t="shared" ref="D22:G22" si="2">SUM(D20:D21)</f>
        <v>4686</v>
      </c>
      <c r="E22" s="35">
        <f t="shared" si="2"/>
        <v>7490</v>
      </c>
      <c r="F22" s="35">
        <f t="shared" si="2"/>
        <v>1097</v>
      </c>
      <c r="G22" s="35">
        <f t="shared" si="2"/>
        <v>6424</v>
      </c>
    </row>
    <row r="23" spans="2:7" s="7" customFormat="1" x14ac:dyDescent="0.3">
      <c r="B23" s="54" t="s">
        <v>120</v>
      </c>
      <c r="C23" s="32">
        <v>21514</v>
      </c>
      <c r="D23" s="54"/>
      <c r="E23" s="54"/>
      <c r="F23" s="54"/>
      <c r="G23" s="54"/>
    </row>
    <row r="24" spans="2:7" s="7" customFormat="1" x14ac:dyDescent="0.3">
      <c r="B24" s="54" t="s">
        <v>121</v>
      </c>
      <c r="C24" s="32">
        <v>243861</v>
      </c>
      <c r="D24" s="54"/>
      <c r="E24" s="54"/>
      <c r="F24" s="54"/>
      <c r="G24" s="54"/>
    </row>
    <row r="25" spans="2:7" s="5" customFormat="1" x14ac:dyDescent="0.3">
      <c r="B25" s="56" t="s">
        <v>5</v>
      </c>
      <c r="C25" s="35">
        <f>SUM(C23:C24)</f>
        <v>265375</v>
      </c>
      <c r="D25" s="56">
        <f t="shared" ref="D25:G25" si="3">SUM(D23:D24)</f>
        <v>0</v>
      </c>
      <c r="E25" s="56">
        <f t="shared" si="3"/>
        <v>0</v>
      </c>
      <c r="F25" s="56">
        <f t="shared" si="3"/>
        <v>0</v>
      </c>
      <c r="G25" s="56">
        <f t="shared" si="3"/>
        <v>0</v>
      </c>
    </row>
    <row r="26" spans="2:7" s="6" customFormat="1" ht="32.1" customHeight="1" x14ac:dyDescent="0.3">
      <c r="B26" s="67" t="s">
        <v>122</v>
      </c>
      <c r="C26" s="65">
        <f>+ROUND((C22-C15)/C15*100,1)</f>
        <v>-2.8</v>
      </c>
      <c r="D26" s="66">
        <f t="shared" ref="D26:G26" si="4">+ROUND((D22-D15)/D15*100,1)</f>
        <v>-13.8</v>
      </c>
      <c r="E26" s="66">
        <f t="shared" si="4"/>
        <v>-15.5</v>
      </c>
      <c r="F26" s="66">
        <f t="shared" si="4"/>
        <v>-33.299999999999997</v>
      </c>
      <c r="G26" s="65">
        <f t="shared" si="4"/>
        <v>-6</v>
      </c>
    </row>
    <row r="27" spans="2:7" ht="46.5" customHeight="1" x14ac:dyDescent="0.3">
      <c r="B27" s="103" t="s">
        <v>259</v>
      </c>
      <c r="C27" s="104"/>
      <c r="D27" s="104"/>
      <c r="E27" s="104"/>
      <c r="F27" s="104"/>
      <c r="G27" s="104"/>
    </row>
    <row r="28" spans="2:7" ht="15.75" customHeight="1" x14ac:dyDescent="0.3">
      <c r="B28" s="4" t="s">
        <v>245</v>
      </c>
      <c r="C28" s="1"/>
      <c r="D28" s="1"/>
      <c r="E28" s="1"/>
      <c r="F28" s="1"/>
      <c r="G28" s="1"/>
    </row>
    <row r="29" spans="2:7" x14ac:dyDescent="0.3">
      <c r="B29" s="4"/>
    </row>
  </sheetData>
  <mergeCells count="7">
    <mergeCell ref="B27:G27"/>
    <mergeCell ref="B2:G2"/>
    <mergeCell ref="B3:B4"/>
    <mergeCell ref="D3:G3"/>
    <mergeCell ref="B5:G5"/>
    <mergeCell ref="B12:G12"/>
    <mergeCell ref="B19:G19"/>
  </mergeCells>
  <pageMargins left="0.7" right="0.7" top="0.75" bottom="0.75" header="0.3" footer="0.3"/>
  <pageSetup paperSize="9" scale="89" orientation="landscape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1BEFD-5F1E-482E-8A87-9F9BC470F9C2}">
  <sheetPr>
    <pageSetUpPr fitToPage="1"/>
  </sheetPr>
  <dimension ref="B2:G40"/>
  <sheetViews>
    <sheetView topLeftCell="A34" workbookViewId="0">
      <selection activeCell="C9" sqref="C9"/>
    </sheetView>
  </sheetViews>
  <sheetFormatPr defaultRowHeight="14.4" x14ac:dyDescent="0.3"/>
  <cols>
    <col min="2" max="2" width="29.77734375" customWidth="1"/>
    <col min="3" max="3" width="20.21875" customWidth="1"/>
    <col min="4" max="4" width="14.21875" customWidth="1"/>
    <col min="5" max="5" width="12.77734375" customWidth="1"/>
    <col min="6" max="6" width="10" customWidth="1"/>
    <col min="7" max="7" width="16.21875" customWidth="1"/>
  </cols>
  <sheetData>
    <row r="2" spans="2:7" ht="39" customHeight="1" x14ac:dyDescent="0.3">
      <c r="B2" s="98" t="s">
        <v>123</v>
      </c>
      <c r="C2" s="98"/>
      <c r="D2" s="98"/>
      <c r="E2" s="98"/>
      <c r="F2" s="98"/>
      <c r="G2" s="98"/>
    </row>
    <row r="3" spans="2:7" ht="40.5" customHeight="1" x14ac:dyDescent="0.3">
      <c r="B3" s="105"/>
      <c r="C3" s="50" t="s">
        <v>114</v>
      </c>
      <c r="D3" s="106" t="s">
        <v>31</v>
      </c>
      <c r="E3" s="106"/>
      <c r="F3" s="106"/>
      <c r="G3" s="106"/>
    </row>
    <row r="4" spans="2:7" ht="24" customHeight="1" x14ac:dyDescent="0.3">
      <c r="B4" s="105"/>
      <c r="C4" s="50" t="s">
        <v>115</v>
      </c>
      <c r="D4" s="50" t="s">
        <v>26</v>
      </c>
      <c r="E4" s="50" t="s">
        <v>27</v>
      </c>
      <c r="F4" s="50" t="s">
        <v>116</v>
      </c>
      <c r="G4" s="50" t="s">
        <v>28</v>
      </c>
    </row>
    <row r="5" spans="2:7" x14ac:dyDescent="0.3">
      <c r="B5" s="107" t="s">
        <v>117</v>
      </c>
      <c r="C5" s="107"/>
      <c r="D5" s="107"/>
      <c r="E5" s="107"/>
      <c r="F5" s="107"/>
      <c r="G5" s="107"/>
    </row>
    <row r="6" spans="2:7" x14ac:dyDescent="0.3">
      <c r="B6" s="54" t="s">
        <v>118</v>
      </c>
      <c r="C6" s="51">
        <v>68048</v>
      </c>
      <c r="D6" s="54"/>
      <c r="E6" s="54"/>
      <c r="F6" s="54"/>
      <c r="G6" s="54">
        <v>4</v>
      </c>
    </row>
    <row r="7" spans="2:7" x14ac:dyDescent="0.3">
      <c r="B7" s="54" t="s">
        <v>33</v>
      </c>
      <c r="C7" s="51">
        <v>259020</v>
      </c>
      <c r="D7" s="54">
        <v>321</v>
      </c>
      <c r="E7" s="54">
        <v>633</v>
      </c>
      <c r="F7" s="54">
        <v>323</v>
      </c>
      <c r="G7" s="54">
        <v>939</v>
      </c>
    </row>
    <row r="8" spans="2:7" s="5" customFormat="1" x14ac:dyDescent="0.3">
      <c r="B8" s="56" t="s">
        <v>1</v>
      </c>
      <c r="C8" s="61">
        <v>327068</v>
      </c>
      <c r="D8" s="56">
        <v>321</v>
      </c>
      <c r="E8" s="56">
        <v>633</v>
      </c>
      <c r="F8" s="56">
        <v>323</v>
      </c>
      <c r="G8" s="56">
        <v>943</v>
      </c>
    </row>
    <row r="9" spans="2:7" x14ac:dyDescent="0.3">
      <c r="B9" s="54" t="s">
        <v>120</v>
      </c>
      <c r="C9" s="51">
        <v>25588</v>
      </c>
      <c r="D9" s="54"/>
      <c r="E9" s="54"/>
      <c r="F9" s="54"/>
      <c r="G9" s="54"/>
    </row>
    <row r="10" spans="2:7" x14ac:dyDescent="0.3">
      <c r="B10" s="54" t="s">
        <v>121</v>
      </c>
      <c r="C10" s="51">
        <v>301480</v>
      </c>
      <c r="D10" s="54"/>
      <c r="E10" s="54"/>
      <c r="F10" s="54"/>
      <c r="G10" s="54"/>
    </row>
    <row r="11" spans="2:7" s="5" customFormat="1" x14ac:dyDescent="0.3">
      <c r="B11" s="56" t="s">
        <v>5</v>
      </c>
      <c r="C11" s="61">
        <v>327068</v>
      </c>
      <c r="D11" s="56">
        <v>0</v>
      </c>
      <c r="E11" s="56">
        <v>0</v>
      </c>
      <c r="F11" s="56">
        <v>0</v>
      </c>
      <c r="G11" s="56">
        <v>0</v>
      </c>
    </row>
    <row r="12" spans="2:7" x14ac:dyDescent="0.3">
      <c r="B12" s="107" t="s">
        <v>180</v>
      </c>
      <c r="C12" s="107"/>
      <c r="D12" s="107"/>
      <c r="E12" s="107"/>
      <c r="F12" s="107"/>
      <c r="G12" s="107"/>
    </row>
    <row r="13" spans="2:7" x14ac:dyDescent="0.3">
      <c r="B13" s="54" t="s">
        <v>118</v>
      </c>
      <c r="C13" s="51">
        <v>97949</v>
      </c>
      <c r="D13" s="51">
        <v>2440</v>
      </c>
      <c r="E13" s="51">
        <v>1663</v>
      </c>
      <c r="F13" s="54">
        <v>166</v>
      </c>
      <c r="G13" s="54">
        <v>631</v>
      </c>
    </row>
    <row r="14" spans="2:7" s="9" customFormat="1" ht="28.5" customHeight="1" x14ac:dyDescent="0.3">
      <c r="B14" s="68" t="s">
        <v>124</v>
      </c>
      <c r="C14" s="69">
        <v>60065</v>
      </c>
      <c r="D14" s="69">
        <v>2440</v>
      </c>
      <c r="E14" s="69">
        <v>1663</v>
      </c>
      <c r="F14" s="57">
        <v>166</v>
      </c>
      <c r="G14" s="57">
        <v>622</v>
      </c>
    </row>
    <row r="15" spans="2:7" x14ac:dyDescent="0.3">
      <c r="B15" s="70" t="s">
        <v>33</v>
      </c>
      <c r="C15" s="51">
        <v>341557</v>
      </c>
      <c r="D15" s="51">
        <v>2957</v>
      </c>
      <c r="E15" s="51">
        <v>3886</v>
      </c>
      <c r="F15" s="54">
        <v>750</v>
      </c>
      <c r="G15" s="51">
        <v>2684</v>
      </c>
    </row>
    <row r="16" spans="2:7" s="9" customFormat="1" ht="30.75" customHeight="1" x14ac:dyDescent="0.3">
      <c r="B16" s="68" t="s">
        <v>124</v>
      </c>
      <c r="C16" s="69">
        <v>231103</v>
      </c>
      <c r="D16" s="69">
        <v>2697</v>
      </c>
      <c r="E16" s="69">
        <v>3412</v>
      </c>
      <c r="F16" s="57">
        <v>491</v>
      </c>
      <c r="G16" s="69">
        <v>1991</v>
      </c>
    </row>
    <row r="17" spans="2:7" s="5" customFormat="1" x14ac:dyDescent="0.3">
      <c r="B17" s="64" t="s">
        <v>1</v>
      </c>
      <c r="C17" s="61">
        <v>439506</v>
      </c>
      <c r="D17" s="61">
        <v>5397</v>
      </c>
      <c r="E17" s="61">
        <v>5549</v>
      </c>
      <c r="F17" s="56">
        <v>916</v>
      </c>
      <c r="G17" s="61">
        <v>3315</v>
      </c>
    </row>
    <row r="18" spans="2:7" s="9" customFormat="1" ht="31.5" customHeight="1" x14ac:dyDescent="0.3">
      <c r="B18" s="68" t="s">
        <v>124</v>
      </c>
      <c r="C18" s="69">
        <v>291168</v>
      </c>
      <c r="D18" s="69">
        <v>5137</v>
      </c>
      <c r="E18" s="69">
        <v>5075</v>
      </c>
      <c r="F18" s="57">
        <v>657</v>
      </c>
      <c r="G18" s="69">
        <v>2613</v>
      </c>
    </row>
    <row r="19" spans="2:7" ht="24" customHeight="1" x14ac:dyDescent="0.3">
      <c r="B19" s="70" t="s">
        <v>120</v>
      </c>
      <c r="C19" s="51">
        <v>30949</v>
      </c>
      <c r="D19" s="54"/>
      <c r="E19" s="54"/>
      <c r="F19" s="54"/>
      <c r="G19" s="54"/>
    </row>
    <row r="20" spans="2:7" ht="34.5" customHeight="1" x14ac:dyDescent="0.3">
      <c r="B20" s="68" t="s">
        <v>124</v>
      </c>
      <c r="C20" s="69">
        <v>16055</v>
      </c>
      <c r="D20" s="54"/>
      <c r="E20" s="54"/>
      <c r="F20" s="54"/>
      <c r="G20" s="54"/>
    </row>
    <row r="21" spans="2:7" ht="21.75" customHeight="1" x14ac:dyDescent="0.3">
      <c r="B21" s="70" t="s">
        <v>121</v>
      </c>
      <c r="C21" s="51">
        <v>408557</v>
      </c>
      <c r="D21" s="54"/>
      <c r="E21" s="54"/>
      <c r="F21" s="54"/>
      <c r="G21" s="54"/>
    </row>
    <row r="22" spans="2:7" ht="33" customHeight="1" x14ac:dyDescent="0.3">
      <c r="B22" s="68" t="s">
        <v>124</v>
      </c>
      <c r="C22" s="69">
        <v>275113</v>
      </c>
      <c r="D22" s="54"/>
      <c r="E22" s="54"/>
      <c r="F22" s="54"/>
      <c r="G22" s="54"/>
    </row>
    <row r="23" spans="2:7" x14ac:dyDescent="0.3">
      <c r="B23" s="64" t="s">
        <v>5</v>
      </c>
      <c r="C23" s="61">
        <v>439506</v>
      </c>
      <c r="D23" s="56">
        <v>0</v>
      </c>
      <c r="E23" s="56">
        <v>0</v>
      </c>
      <c r="F23" s="56">
        <v>0</v>
      </c>
      <c r="G23" s="56">
        <v>0</v>
      </c>
    </row>
    <row r="24" spans="2:7" s="8" customFormat="1" ht="27" x14ac:dyDescent="0.3">
      <c r="B24" s="68" t="s">
        <v>124</v>
      </c>
      <c r="C24" s="71">
        <v>291168</v>
      </c>
      <c r="D24" s="56"/>
      <c r="E24" s="56"/>
      <c r="F24" s="56"/>
      <c r="G24" s="56"/>
    </row>
    <row r="25" spans="2:7" x14ac:dyDescent="0.3">
      <c r="B25" s="107" t="s">
        <v>181</v>
      </c>
      <c r="C25" s="107"/>
      <c r="D25" s="107"/>
      <c r="E25" s="107"/>
      <c r="F25" s="107"/>
      <c r="G25" s="107"/>
    </row>
    <row r="26" spans="2:7" x14ac:dyDescent="0.3">
      <c r="B26" s="54" t="s">
        <v>118</v>
      </c>
      <c r="C26" s="51">
        <v>61162</v>
      </c>
      <c r="D26" s="51">
        <v>41</v>
      </c>
      <c r="E26" s="51">
        <v>34</v>
      </c>
      <c r="F26" s="54">
        <v>1</v>
      </c>
      <c r="G26" s="54">
        <v>43</v>
      </c>
    </row>
    <row r="27" spans="2:7" s="9" customFormat="1" ht="34.5" customHeight="1" x14ac:dyDescent="0.3">
      <c r="B27" s="68" t="s">
        <v>124</v>
      </c>
      <c r="C27" s="69">
        <v>4667</v>
      </c>
      <c r="D27" s="69">
        <v>41</v>
      </c>
      <c r="E27" s="69">
        <v>34</v>
      </c>
      <c r="F27" s="57">
        <v>1</v>
      </c>
      <c r="G27" s="57">
        <v>18</v>
      </c>
    </row>
    <row r="28" spans="2:7" x14ac:dyDescent="0.3">
      <c r="B28" s="70" t="s">
        <v>33</v>
      </c>
      <c r="C28" s="51">
        <v>231057</v>
      </c>
      <c r="D28" s="51">
        <v>318</v>
      </c>
      <c r="E28" s="51">
        <v>584</v>
      </c>
      <c r="F28" s="54">
        <v>207</v>
      </c>
      <c r="G28" s="51">
        <v>905</v>
      </c>
    </row>
    <row r="29" spans="2:7" s="9" customFormat="1" ht="33.75" customHeight="1" x14ac:dyDescent="0.3">
      <c r="B29" s="68" t="s">
        <v>124</v>
      </c>
      <c r="C29" s="69">
        <v>20629</v>
      </c>
      <c r="D29" s="69">
        <v>56</v>
      </c>
      <c r="E29" s="69">
        <v>76</v>
      </c>
      <c r="F29" s="57">
        <v>15</v>
      </c>
      <c r="G29" s="69">
        <v>66</v>
      </c>
    </row>
    <row r="30" spans="2:7" s="5" customFormat="1" x14ac:dyDescent="0.3">
      <c r="B30" s="64" t="s">
        <v>1</v>
      </c>
      <c r="C30" s="61">
        <v>292219</v>
      </c>
      <c r="D30" s="61">
        <v>359</v>
      </c>
      <c r="E30" s="61">
        <v>618</v>
      </c>
      <c r="F30" s="56">
        <v>208</v>
      </c>
      <c r="G30" s="61">
        <v>948</v>
      </c>
    </row>
    <row r="31" spans="2:7" s="9" customFormat="1" ht="36" customHeight="1" x14ac:dyDescent="0.3">
      <c r="B31" s="68" t="s">
        <v>124</v>
      </c>
      <c r="C31" s="69">
        <v>25296</v>
      </c>
      <c r="D31" s="69">
        <v>97</v>
      </c>
      <c r="E31" s="69">
        <v>110</v>
      </c>
      <c r="F31" s="57">
        <v>16</v>
      </c>
      <c r="G31" s="69">
        <v>84</v>
      </c>
    </row>
    <row r="32" spans="2:7" ht="25.5" customHeight="1" x14ac:dyDescent="0.3">
      <c r="B32" s="70" t="s">
        <v>120</v>
      </c>
      <c r="C32" s="51">
        <v>23217</v>
      </c>
      <c r="D32" s="54"/>
      <c r="E32" s="54"/>
      <c r="F32" s="54"/>
      <c r="G32" s="54"/>
    </row>
    <row r="33" spans="2:7" s="9" customFormat="1" ht="36" customHeight="1" x14ac:dyDescent="0.3">
      <c r="B33" s="68" t="s">
        <v>124</v>
      </c>
      <c r="C33" s="69">
        <v>1415</v>
      </c>
      <c r="D33" s="57"/>
      <c r="E33" s="57"/>
      <c r="F33" s="57"/>
      <c r="G33" s="57"/>
    </row>
    <row r="34" spans="2:7" ht="21.75" customHeight="1" x14ac:dyDescent="0.3">
      <c r="B34" s="70" t="s">
        <v>121</v>
      </c>
      <c r="C34" s="51">
        <v>269002</v>
      </c>
      <c r="D34" s="54"/>
      <c r="E34" s="54"/>
      <c r="F34" s="54"/>
      <c r="G34" s="54"/>
    </row>
    <row r="35" spans="2:7" s="9" customFormat="1" ht="28.5" customHeight="1" x14ac:dyDescent="0.3">
      <c r="B35" s="68" t="s">
        <v>124</v>
      </c>
      <c r="C35" s="69">
        <v>23881</v>
      </c>
      <c r="D35" s="57"/>
      <c r="E35" s="57"/>
      <c r="F35" s="57"/>
      <c r="G35" s="57"/>
    </row>
    <row r="36" spans="2:7" s="5" customFormat="1" x14ac:dyDescent="0.3">
      <c r="B36" s="64" t="s">
        <v>5</v>
      </c>
      <c r="C36" s="61">
        <v>292219</v>
      </c>
      <c r="D36" s="56">
        <v>0</v>
      </c>
      <c r="E36" s="56">
        <v>0</v>
      </c>
      <c r="F36" s="56">
        <v>0</v>
      </c>
      <c r="G36" s="56">
        <v>0</v>
      </c>
    </row>
    <row r="37" spans="2:7" s="10" customFormat="1" ht="33" customHeight="1" x14ac:dyDescent="0.3">
      <c r="B37" s="72" t="s">
        <v>124</v>
      </c>
      <c r="C37" s="71">
        <v>25296</v>
      </c>
      <c r="D37" s="73"/>
      <c r="E37" s="73"/>
      <c r="F37" s="73"/>
      <c r="G37" s="73"/>
    </row>
    <row r="38" spans="2:7" s="5" customFormat="1" ht="21" customHeight="1" x14ac:dyDescent="0.3">
      <c r="B38" s="64" t="s">
        <v>125</v>
      </c>
      <c r="C38" s="74">
        <v>-33.5</v>
      </c>
      <c r="D38" s="74">
        <v>-93.3</v>
      </c>
      <c r="E38" s="74">
        <v>-88.9</v>
      </c>
      <c r="F38" s="74">
        <v>-77.3</v>
      </c>
      <c r="G38" s="74">
        <v>-71.400000000000006</v>
      </c>
    </row>
    <row r="39" spans="2:7" ht="14.7" customHeight="1" x14ac:dyDescent="0.3">
      <c r="B39" s="4" t="s">
        <v>246</v>
      </c>
      <c r="C39" s="1"/>
      <c r="D39" s="1"/>
      <c r="E39" s="1"/>
      <c r="F39" s="1"/>
      <c r="G39" s="1"/>
    </row>
    <row r="40" spans="2:7" ht="30" customHeight="1" x14ac:dyDescent="0.3">
      <c r="B40" s="108" t="s">
        <v>260</v>
      </c>
      <c r="C40" s="108"/>
      <c r="D40" s="108"/>
      <c r="E40" s="108"/>
      <c r="F40" s="108"/>
      <c r="G40" s="108"/>
    </row>
  </sheetData>
  <mergeCells count="7">
    <mergeCell ref="B40:G40"/>
    <mergeCell ref="B25:G25"/>
    <mergeCell ref="B2:G2"/>
    <mergeCell ref="B3:B4"/>
    <mergeCell ref="D3:G3"/>
    <mergeCell ref="B5:G5"/>
    <mergeCell ref="B12:G12"/>
  </mergeCells>
  <pageMargins left="0.7" right="0.7" top="0.75" bottom="0.75" header="0.3" footer="0.3"/>
  <pageSetup paperSize="9" fitToHeight="0" orientation="landscape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DC20-95A8-4194-A004-82DBAFC00191}">
  <sheetPr>
    <pageSetUpPr fitToPage="1"/>
  </sheetPr>
  <dimension ref="B2:D12"/>
  <sheetViews>
    <sheetView workbookViewId="0">
      <selection activeCell="G10" sqref="G10"/>
    </sheetView>
  </sheetViews>
  <sheetFormatPr defaultRowHeight="14.4" x14ac:dyDescent="0.3"/>
  <cols>
    <col min="2" max="2" width="19.21875" customWidth="1"/>
    <col min="3" max="3" width="23.77734375" customWidth="1"/>
    <col min="4" max="4" width="25.77734375" customWidth="1"/>
  </cols>
  <sheetData>
    <row r="2" spans="2:4" ht="51.6" customHeight="1" x14ac:dyDescent="0.3">
      <c r="B2" s="98" t="s">
        <v>126</v>
      </c>
      <c r="C2" s="98"/>
      <c r="D2" s="98"/>
    </row>
    <row r="3" spans="2:4" ht="24.75" customHeight="1" x14ac:dyDescent="0.3">
      <c r="B3" s="109" t="s">
        <v>127</v>
      </c>
      <c r="C3" s="109"/>
      <c r="D3" s="109"/>
    </row>
    <row r="4" spans="2:4" x14ac:dyDescent="0.3">
      <c r="B4" s="39" t="s">
        <v>30</v>
      </c>
      <c r="C4" s="39" t="s">
        <v>128</v>
      </c>
      <c r="D4" s="39" t="s">
        <v>129</v>
      </c>
    </row>
    <row r="5" spans="2:4" x14ac:dyDescent="0.3">
      <c r="B5" s="75">
        <v>2017</v>
      </c>
      <c r="C5" s="76">
        <v>108495</v>
      </c>
      <c r="D5" s="62">
        <v>870</v>
      </c>
    </row>
    <row r="6" spans="2:4" x14ac:dyDescent="0.3">
      <c r="B6" s="75">
        <v>2018</v>
      </c>
      <c r="C6" s="76">
        <v>124412</v>
      </c>
      <c r="D6" s="76">
        <v>4519</v>
      </c>
    </row>
    <row r="7" spans="2:4" x14ac:dyDescent="0.3">
      <c r="B7" s="75">
        <v>2019</v>
      </c>
      <c r="C7" s="76">
        <v>135693</v>
      </c>
      <c r="D7" s="76">
        <v>3716</v>
      </c>
    </row>
    <row r="8" spans="2:4" x14ac:dyDescent="0.3">
      <c r="B8" s="75">
        <v>2020</v>
      </c>
      <c r="C8" s="76">
        <v>135215</v>
      </c>
      <c r="D8" s="76">
        <v>3337</v>
      </c>
    </row>
    <row r="9" spans="2:4" x14ac:dyDescent="0.3">
      <c r="B9" s="75" t="s">
        <v>182</v>
      </c>
      <c r="C9" s="76">
        <v>155713</v>
      </c>
      <c r="D9" s="76">
        <v>2787</v>
      </c>
    </row>
    <row r="10" spans="2:4" ht="59.25" customHeight="1" x14ac:dyDescent="0.3">
      <c r="B10" s="103" t="s">
        <v>261</v>
      </c>
      <c r="C10" s="104"/>
      <c r="D10" s="104"/>
    </row>
    <row r="11" spans="2:4" ht="36.75" customHeight="1" x14ac:dyDescent="0.3">
      <c r="B11" s="103" t="s">
        <v>247</v>
      </c>
      <c r="C11" s="104"/>
      <c r="D11" s="104"/>
    </row>
    <row r="12" spans="2:4" x14ac:dyDescent="0.3">
      <c r="B12" s="2" t="s">
        <v>257</v>
      </c>
      <c r="C12" s="1"/>
      <c r="D12" s="1"/>
    </row>
  </sheetData>
  <mergeCells count="4">
    <mergeCell ref="B2:D2"/>
    <mergeCell ref="B3:D3"/>
    <mergeCell ref="B10:D10"/>
    <mergeCell ref="B11:D11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36D1-2E4F-40D5-B3CD-8AA43AE9FE93}">
  <sheetPr>
    <pageSetUpPr fitToPage="1"/>
  </sheetPr>
  <dimension ref="B2:C15"/>
  <sheetViews>
    <sheetView topLeftCell="A7" workbookViewId="0">
      <selection activeCell="B3" sqref="B3:C3"/>
    </sheetView>
  </sheetViews>
  <sheetFormatPr defaultRowHeight="14.4" x14ac:dyDescent="0.3"/>
  <cols>
    <col min="2" max="2" width="73.21875" customWidth="1"/>
    <col min="3" max="3" width="39.21875" customWidth="1"/>
  </cols>
  <sheetData>
    <row r="2" spans="2:3" ht="40.5" customHeight="1" x14ac:dyDescent="0.3">
      <c r="B2" s="98" t="s">
        <v>130</v>
      </c>
      <c r="C2" s="98"/>
    </row>
    <row r="3" spans="2:3" ht="27" customHeight="1" x14ac:dyDescent="0.3">
      <c r="B3" s="109" t="s">
        <v>131</v>
      </c>
      <c r="C3" s="109"/>
    </row>
    <row r="4" spans="2:3" x14ac:dyDescent="0.3">
      <c r="B4" s="39" t="s">
        <v>132</v>
      </c>
      <c r="C4" s="39" t="s">
        <v>250</v>
      </c>
    </row>
    <row r="5" spans="2:3" ht="40.5" customHeight="1" x14ac:dyDescent="0.3">
      <c r="B5" s="58" t="s">
        <v>134</v>
      </c>
      <c r="C5" s="53">
        <v>1024</v>
      </c>
    </row>
    <row r="6" spans="2:3" ht="46.5" customHeight="1" x14ac:dyDescent="0.3">
      <c r="B6" s="58" t="s">
        <v>135</v>
      </c>
      <c r="C6" s="53">
        <v>36096</v>
      </c>
    </row>
    <row r="7" spans="2:3" ht="50.25" customHeight="1" x14ac:dyDescent="0.3">
      <c r="B7" s="58" t="s">
        <v>136</v>
      </c>
      <c r="C7" s="53">
        <v>76243</v>
      </c>
    </row>
    <row r="8" spans="2:3" ht="46.5" customHeight="1" x14ac:dyDescent="0.3">
      <c r="B8" s="58" t="s">
        <v>137</v>
      </c>
      <c r="C8" s="53">
        <v>362034</v>
      </c>
    </row>
    <row r="9" spans="2:3" ht="46.5" customHeight="1" x14ac:dyDescent="0.3">
      <c r="B9" s="58" t="s">
        <v>138</v>
      </c>
      <c r="C9" s="53">
        <v>17260</v>
      </c>
    </row>
    <row r="10" spans="2:3" ht="46.5" customHeight="1" x14ac:dyDescent="0.3">
      <c r="B10" s="58" t="s">
        <v>139</v>
      </c>
      <c r="C10" s="53">
        <v>46168</v>
      </c>
    </row>
    <row r="11" spans="2:3" ht="46.5" customHeight="1" x14ac:dyDescent="0.3">
      <c r="B11" s="58" t="s">
        <v>140</v>
      </c>
      <c r="C11" s="53">
        <v>61875</v>
      </c>
    </row>
    <row r="12" spans="2:3" ht="29.25" customHeight="1" x14ac:dyDescent="0.3">
      <c r="B12" s="110" t="s">
        <v>141</v>
      </c>
      <c r="C12" s="111"/>
    </row>
    <row r="13" spans="2:3" x14ac:dyDescent="0.3">
      <c r="B13" s="4" t="s">
        <v>258</v>
      </c>
      <c r="C13" s="1"/>
    </row>
    <row r="14" spans="2:3" x14ac:dyDescent="0.3">
      <c r="B14" s="1"/>
      <c r="C14" s="1"/>
    </row>
    <row r="15" spans="2:3" x14ac:dyDescent="0.3">
      <c r="B15" s="1"/>
      <c r="C15" s="1"/>
    </row>
  </sheetData>
  <mergeCells count="3">
    <mergeCell ref="B2:C2"/>
    <mergeCell ref="B3:C3"/>
    <mergeCell ref="B12:C12"/>
  </mergeCells>
  <pageMargins left="0.7" right="0.7" top="0.75" bottom="0.75" header="0.3" footer="0.3"/>
  <pageSetup paperSize="9" scale="93" orientation="landscape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330E2-3E73-40B9-88AF-5AEC2718392A}">
  <sheetPr>
    <pageSetUpPr fitToPage="1"/>
  </sheetPr>
  <dimension ref="B2:D14"/>
  <sheetViews>
    <sheetView workbookViewId="0">
      <selection activeCell="B3" sqref="B3:D13"/>
    </sheetView>
  </sheetViews>
  <sheetFormatPr defaultRowHeight="14.4" x14ac:dyDescent="0.3"/>
  <cols>
    <col min="2" max="2" width="57.21875" customWidth="1"/>
    <col min="3" max="3" width="27.44140625" customWidth="1"/>
    <col min="4" max="4" width="30.77734375" customWidth="1"/>
  </cols>
  <sheetData>
    <row r="2" spans="2:4" ht="48.75" customHeight="1" x14ac:dyDescent="0.3">
      <c r="B2" s="102" t="s">
        <v>147</v>
      </c>
      <c r="C2" s="102"/>
      <c r="D2" s="102"/>
    </row>
    <row r="3" spans="2:4" ht="26.4" x14ac:dyDescent="0.3">
      <c r="B3" s="50" t="s">
        <v>105</v>
      </c>
      <c r="C3" s="50" t="s">
        <v>148</v>
      </c>
      <c r="D3" s="50" t="s">
        <v>81</v>
      </c>
    </row>
    <row r="4" spans="2:4" x14ac:dyDescent="0.3">
      <c r="B4" s="54" t="s">
        <v>149</v>
      </c>
      <c r="C4" s="51">
        <v>4058</v>
      </c>
      <c r="D4" s="51">
        <v>7333</v>
      </c>
    </row>
    <row r="5" spans="2:4" x14ac:dyDescent="0.3">
      <c r="B5" s="54" t="s">
        <v>150</v>
      </c>
      <c r="C5" s="54">
        <v>276</v>
      </c>
      <c r="D5" s="54"/>
    </row>
    <row r="6" spans="2:4" x14ac:dyDescent="0.3">
      <c r="B6" s="54" t="s">
        <v>151</v>
      </c>
      <c r="C6" s="54">
        <v>555</v>
      </c>
      <c r="D6" s="54"/>
    </row>
    <row r="7" spans="2:4" x14ac:dyDescent="0.3">
      <c r="B7" s="54" t="s">
        <v>152</v>
      </c>
      <c r="C7" s="54">
        <v>13</v>
      </c>
      <c r="D7" s="54"/>
    </row>
    <row r="8" spans="2:4" x14ac:dyDescent="0.3">
      <c r="B8" s="54" t="s">
        <v>153</v>
      </c>
      <c r="C8" s="51">
        <v>8440</v>
      </c>
      <c r="D8" s="54"/>
    </row>
    <row r="9" spans="2:4" x14ac:dyDescent="0.3">
      <c r="B9" s="54" t="s">
        <v>154</v>
      </c>
      <c r="C9" s="51">
        <v>431</v>
      </c>
      <c r="D9" s="54"/>
    </row>
    <row r="10" spans="2:4" x14ac:dyDescent="0.3">
      <c r="B10" s="77" t="s">
        <v>155</v>
      </c>
      <c r="C10" s="51">
        <v>2203</v>
      </c>
      <c r="D10" s="54"/>
    </row>
    <row r="11" spans="2:4" x14ac:dyDescent="0.3">
      <c r="B11" s="77" t="s">
        <v>156</v>
      </c>
      <c r="C11" s="51">
        <v>448</v>
      </c>
      <c r="D11" s="54"/>
    </row>
    <row r="12" spans="2:4" x14ac:dyDescent="0.3">
      <c r="B12" s="78" t="s">
        <v>157</v>
      </c>
      <c r="C12" s="54">
        <v>296</v>
      </c>
      <c r="D12" s="54"/>
    </row>
    <row r="13" spans="2:4" x14ac:dyDescent="0.3">
      <c r="B13" s="56" t="s">
        <v>0</v>
      </c>
      <c r="C13" s="61">
        <f>SUM(C4:C12)</f>
        <v>16720</v>
      </c>
      <c r="D13" s="61">
        <f>SUM(D4:D12)</f>
        <v>7333</v>
      </c>
    </row>
    <row r="14" spans="2:4" x14ac:dyDescent="0.3">
      <c r="B14" s="2" t="s">
        <v>158</v>
      </c>
      <c r="C14" s="1"/>
      <c r="D14" s="1"/>
    </row>
  </sheetData>
  <mergeCells count="1">
    <mergeCell ref="B2:D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624D-75D0-4F04-B810-C01CFA874475}">
  <sheetPr>
    <pageSetUpPr fitToPage="1"/>
  </sheetPr>
  <dimension ref="B4:H22"/>
  <sheetViews>
    <sheetView topLeftCell="A4" workbookViewId="0">
      <selection activeCell="B22" sqref="B22:C22"/>
    </sheetView>
  </sheetViews>
  <sheetFormatPr defaultRowHeight="14.4" x14ac:dyDescent="0.3"/>
  <cols>
    <col min="2" max="2" width="18.5546875" customWidth="1"/>
    <col min="3" max="3" width="22.21875" customWidth="1"/>
    <col min="4" max="4" width="14.77734375" customWidth="1"/>
    <col min="5" max="5" width="19.21875" customWidth="1"/>
    <col min="6" max="6" width="14.77734375" customWidth="1"/>
    <col min="7" max="7" width="18" customWidth="1"/>
    <col min="8" max="8" width="15.77734375" customWidth="1"/>
  </cols>
  <sheetData>
    <row r="4" spans="2:8" ht="36.450000000000003" customHeight="1" x14ac:dyDescent="0.3">
      <c r="B4" s="98" t="s">
        <v>43</v>
      </c>
      <c r="C4" s="98"/>
      <c r="D4" s="98"/>
      <c r="E4" s="98"/>
      <c r="F4" s="98"/>
      <c r="G4" s="98"/>
      <c r="H4" s="98"/>
    </row>
    <row r="5" spans="2:8" x14ac:dyDescent="0.3">
      <c r="B5" s="100" t="s">
        <v>44</v>
      </c>
      <c r="C5" s="100"/>
      <c r="D5" s="42">
        <v>2020</v>
      </c>
      <c r="E5" s="39" t="s">
        <v>45</v>
      </c>
      <c r="F5" s="43">
        <v>2021</v>
      </c>
      <c r="G5" s="39" t="s">
        <v>45</v>
      </c>
      <c r="H5" s="43" t="s">
        <v>186</v>
      </c>
    </row>
    <row r="6" spans="2:8" x14ac:dyDescent="0.3">
      <c r="B6" s="99" t="s">
        <v>187</v>
      </c>
      <c r="C6" s="41" t="s">
        <v>47</v>
      </c>
      <c r="D6" s="14">
        <v>1779440393</v>
      </c>
      <c r="E6" s="15">
        <v>0.4110479680576733</v>
      </c>
      <c r="F6" s="14">
        <v>855485118</v>
      </c>
      <c r="G6" s="44">
        <v>0.30323822662075822</v>
      </c>
      <c r="H6" s="15">
        <f t="shared" ref="H6:H22" si="0">+(F6-D6)/D6</f>
        <v>-0.51923923871497724</v>
      </c>
    </row>
    <row r="7" spans="2:8" x14ac:dyDescent="0.3">
      <c r="B7" s="99"/>
      <c r="C7" s="41" t="s">
        <v>48</v>
      </c>
      <c r="D7" s="14">
        <v>200345841</v>
      </c>
      <c r="E7" s="45">
        <v>4.6279578217855874E-2</v>
      </c>
      <c r="F7" s="14">
        <v>76690513</v>
      </c>
      <c r="G7" s="46">
        <v>2.7183985637440632E-2</v>
      </c>
      <c r="H7" s="15">
        <f t="shared" si="0"/>
        <v>-0.61720935849125014</v>
      </c>
    </row>
    <row r="8" spans="2:8" x14ac:dyDescent="0.3">
      <c r="B8" s="99" t="s">
        <v>188</v>
      </c>
      <c r="C8" s="41" t="s">
        <v>49</v>
      </c>
      <c r="D8" s="14">
        <v>150808226</v>
      </c>
      <c r="E8" s="45">
        <v>3.4836466064015199E-2</v>
      </c>
      <c r="F8" s="14">
        <v>164860132</v>
      </c>
      <c r="G8" s="46">
        <v>5.8436895062555734E-2</v>
      </c>
      <c r="H8" s="15">
        <f t="shared" si="0"/>
        <v>9.3177317794322437E-2</v>
      </c>
    </row>
    <row r="9" spans="2:8" x14ac:dyDescent="0.3">
      <c r="B9" s="99"/>
      <c r="C9" s="41" t="s">
        <v>48</v>
      </c>
      <c r="D9" s="14">
        <v>3440499</v>
      </c>
      <c r="E9" s="45">
        <v>7.9474992734665701E-4</v>
      </c>
      <c r="F9" s="14">
        <v>1958788</v>
      </c>
      <c r="G9" s="46">
        <v>6.9431879871231349E-4</v>
      </c>
      <c r="H9" s="15">
        <f t="shared" si="0"/>
        <v>-0.43066747003850314</v>
      </c>
    </row>
    <row r="10" spans="2:8" x14ac:dyDescent="0.3">
      <c r="B10" s="99"/>
      <c r="C10" s="41" t="s">
        <v>50</v>
      </c>
      <c r="D10" s="14">
        <v>27965258</v>
      </c>
      <c r="E10" s="45">
        <v>6.4599311796720536E-3</v>
      </c>
      <c r="F10" s="14">
        <v>20057684</v>
      </c>
      <c r="G10" s="46">
        <v>7.1097163449189956E-3</v>
      </c>
      <c r="H10" s="15">
        <f t="shared" si="0"/>
        <v>-0.28276420693132887</v>
      </c>
    </row>
    <row r="11" spans="2:8" x14ac:dyDescent="0.3">
      <c r="B11" s="99"/>
      <c r="C11" s="41" t="s">
        <v>51</v>
      </c>
      <c r="D11" s="14">
        <v>91777</v>
      </c>
      <c r="E11" s="45">
        <v>2.1200344508774495E-5</v>
      </c>
      <c r="F11" s="14">
        <v>38220</v>
      </c>
      <c r="G11" s="46">
        <v>1.3547593964627422E-5</v>
      </c>
      <c r="H11" s="15">
        <f t="shared" si="0"/>
        <v>-0.58355579284570214</v>
      </c>
    </row>
    <row r="12" spans="2:8" x14ac:dyDescent="0.3">
      <c r="B12" s="99" t="s">
        <v>189</v>
      </c>
      <c r="C12" s="41" t="s">
        <v>49</v>
      </c>
      <c r="D12" s="14">
        <v>37886975</v>
      </c>
      <c r="E12" s="45">
        <v>8.7518324024028534E-3</v>
      </c>
      <c r="F12" s="14">
        <v>55340095</v>
      </c>
      <c r="G12" s="46">
        <v>1.9616042308317851E-2</v>
      </c>
      <c r="H12" s="15">
        <f t="shared" si="0"/>
        <v>0.46066280034233403</v>
      </c>
    </row>
    <row r="13" spans="2:8" x14ac:dyDescent="0.3">
      <c r="B13" s="99"/>
      <c r="C13" s="41" t="s">
        <v>48</v>
      </c>
      <c r="D13" s="14">
        <v>1224106</v>
      </c>
      <c r="E13" s="45">
        <v>2.8276658547629488E-4</v>
      </c>
      <c r="F13" s="14">
        <v>100037</v>
      </c>
      <c r="G13" s="46">
        <v>3.5459462518038552E-5</v>
      </c>
      <c r="H13" s="15">
        <f t="shared" si="0"/>
        <v>-0.91827750211174519</v>
      </c>
    </row>
    <row r="14" spans="2:8" x14ac:dyDescent="0.3">
      <c r="B14" s="99"/>
      <c r="C14" s="41" t="s">
        <v>50</v>
      </c>
      <c r="D14" s="14">
        <v>744118461</v>
      </c>
      <c r="E14" s="45">
        <v>0.17189020918682327</v>
      </c>
      <c r="F14" s="14">
        <v>610030225</v>
      </c>
      <c r="G14" s="46">
        <v>0.21623343261251463</v>
      </c>
      <c r="H14" s="15">
        <f t="shared" si="0"/>
        <v>-0.18019743230103788</v>
      </c>
    </row>
    <row r="15" spans="2:8" x14ac:dyDescent="0.3">
      <c r="B15" s="99"/>
      <c r="C15" s="41" t="s">
        <v>52</v>
      </c>
      <c r="D15" s="14">
        <v>15365080</v>
      </c>
      <c r="E15" s="45">
        <v>3.5493096244688846E-3</v>
      </c>
      <c r="F15" s="14">
        <v>6120751</v>
      </c>
      <c r="G15" s="46">
        <v>2.1695826610828692E-3</v>
      </c>
      <c r="H15" s="15">
        <f t="shared" si="0"/>
        <v>-0.60164535427085308</v>
      </c>
    </row>
    <row r="16" spans="2:8" x14ac:dyDescent="0.3">
      <c r="B16" s="99" t="s">
        <v>42</v>
      </c>
      <c r="C16" s="41" t="s">
        <v>49</v>
      </c>
      <c r="D16" s="47">
        <v>96435528</v>
      </c>
      <c r="E16" s="45">
        <v>2.2276457244032481E-2</v>
      </c>
      <c r="F16" s="14">
        <v>67132265</v>
      </c>
      <c r="G16" s="46">
        <v>2.3795935848921212E-2</v>
      </c>
      <c r="H16" s="15">
        <f t="shared" si="0"/>
        <v>-0.30386376896282458</v>
      </c>
    </row>
    <row r="17" spans="2:8" x14ac:dyDescent="0.3">
      <c r="B17" s="99"/>
      <c r="C17" s="41" t="s">
        <v>48</v>
      </c>
      <c r="D17" s="14">
        <v>682597</v>
      </c>
      <c r="E17" s="45">
        <v>1.5767884721287409E-4</v>
      </c>
      <c r="F17" s="14">
        <v>129936</v>
      </c>
      <c r="G17" s="46">
        <v>4.6057565918048896E-5</v>
      </c>
      <c r="H17" s="15">
        <f t="shared" si="0"/>
        <v>-0.80964463658644847</v>
      </c>
    </row>
    <row r="18" spans="2:8" x14ac:dyDescent="0.3">
      <c r="B18" s="99"/>
      <c r="C18" s="41" t="s">
        <v>50</v>
      </c>
      <c r="D18" s="14">
        <v>1223391904</v>
      </c>
      <c r="E18" s="45">
        <v>0.28260163040898673</v>
      </c>
      <c r="F18" s="14">
        <v>955163761</v>
      </c>
      <c r="G18" s="46">
        <v>0.33857066467175378</v>
      </c>
      <c r="H18" s="15">
        <f t="shared" si="0"/>
        <v>-0.21924956518267102</v>
      </c>
    </row>
    <row r="19" spans="2:8" x14ac:dyDescent="0.3">
      <c r="B19" s="99"/>
      <c r="C19" s="41" t="s">
        <v>53</v>
      </c>
      <c r="D19" s="14">
        <v>43441252</v>
      </c>
      <c r="E19" s="45">
        <v>1.003486176593797E-2</v>
      </c>
      <c r="F19" s="14">
        <v>3398547</v>
      </c>
      <c r="G19" s="46">
        <v>1.2046607751361234E-3</v>
      </c>
      <c r="H19" s="15">
        <f t="shared" si="0"/>
        <v>-0.92176682660987763</v>
      </c>
    </row>
    <row r="20" spans="2:8" x14ac:dyDescent="0.3">
      <c r="B20" s="99"/>
      <c r="C20" s="41" t="s">
        <v>54</v>
      </c>
      <c r="D20" s="14">
        <v>4142605</v>
      </c>
      <c r="E20" s="45">
        <v>9.5693532327022863E-4</v>
      </c>
      <c r="F20" s="14">
        <v>4564321</v>
      </c>
      <c r="G20" s="46">
        <v>1.6178850767195761E-3</v>
      </c>
      <c r="H20" s="15">
        <f t="shared" si="0"/>
        <v>0.10179971298253153</v>
      </c>
    </row>
    <row r="21" spans="2:8" x14ac:dyDescent="0.3">
      <c r="B21" s="99"/>
      <c r="C21" s="41" t="s">
        <v>244</v>
      </c>
      <c r="D21" s="14">
        <v>252923</v>
      </c>
      <c r="E21" s="45">
        <v>5.8424820316558308E-5</v>
      </c>
      <c r="F21" s="14">
        <v>94760</v>
      </c>
      <c r="G21" s="46">
        <v>3.3588958767349412E-5</v>
      </c>
      <c r="H21" s="15">
        <f t="shared" si="0"/>
        <v>-0.62534051865587548</v>
      </c>
    </row>
    <row r="22" spans="2:8" s="5" customFormat="1" x14ac:dyDescent="0.3">
      <c r="B22" s="99" t="s">
        <v>190</v>
      </c>
      <c r="C22" s="99"/>
      <c r="D22" s="16">
        <f>SUM(D6:D21)</f>
        <v>4329033425</v>
      </c>
      <c r="E22" s="48">
        <v>1</v>
      </c>
      <c r="F22" s="16">
        <f>SUM(F6:F21)</f>
        <v>2821165153</v>
      </c>
      <c r="G22" s="17">
        <v>1</v>
      </c>
      <c r="H22" s="49">
        <f t="shared" si="0"/>
        <v>-0.34831522974438572</v>
      </c>
    </row>
  </sheetData>
  <mergeCells count="7">
    <mergeCell ref="B4:H4"/>
    <mergeCell ref="B22:C22"/>
    <mergeCell ref="B5:C5"/>
    <mergeCell ref="B6:B7"/>
    <mergeCell ref="B8:B11"/>
    <mergeCell ref="B12:B15"/>
    <mergeCell ref="B16:B21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1120F-9911-4B72-8FFE-BD4BF9388E9B}">
  <sheetPr>
    <pageSetUpPr fitToPage="1"/>
  </sheetPr>
  <dimension ref="B2:F30"/>
  <sheetViews>
    <sheetView topLeftCell="A10" workbookViewId="0">
      <selection activeCell="H3" sqref="H3"/>
    </sheetView>
  </sheetViews>
  <sheetFormatPr defaultRowHeight="14.4" x14ac:dyDescent="0.3"/>
  <cols>
    <col min="2" max="2" width="32" customWidth="1"/>
    <col min="3" max="3" width="15.77734375" customWidth="1"/>
    <col min="4" max="4" width="14.44140625" customWidth="1"/>
    <col min="5" max="5" width="14.77734375" style="12" customWidth="1"/>
    <col min="6" max="6" width="15.5546875" customWidth="1"/>
  </cols>
  <sheetData>
    <row r="2" spans="2:6" ht="49.5" customHeight="1" x14ac:dyDescent="0.3">
      <c r="B2" s="98" t="s">
        <v>142</v>
      </c>
      <c r="C2" s="98"/>
      <c r="D2" s="98"/>
      <c r="E2" s="98"/>
      <c r="F2" s="98"/>
    </row>
    <row r="3" spans="2:6" ht="26.4" x14ac:dyDescent="0.3">
      <c r="B3" s="50" t="s">
        <v>143</v>
      </c>
      <c r="C3" s="50">
        <v>2020</v>
      </c>
      <c r="D3" s="50" t="s">
        <v>176</v>
      </c>
      <c r="E3" s="79" t="s">
        <v>144</v>
      </c>
      <c r="F3" s="50" t="s">
        <v>145</v>
      </c>
    </row>
    <row r="4" spans="2:6" x14ac:dyDescent="0.3">
      <c r="B4" s="54" t="s">
        <v>17</v>
      </c>
      <c r="C4" s="51">
        <v>188381</v>
      </c>
      <c r="D4" s="51">
        <v>185690</v>
      </c>
      <c r="E4" s="80">
        <v>7</v>
      </c>
      <c r="F4" s="81">
        <v>-1.4</v>
      </c>
    </row>
    <row r="5" spans="2:6" x14ac:dyDescent="0.3">
      <c r="B5" s="54" t="s">
        <v>24</v>
      </c>
      <c r="C5" s="51">
        <v>3967</v>
      </c>
      <c r="D5" s="51">
        <v>3815</v>
      </c>
      <c r="E5" s="81">
        <v>0.1</v>
      </c>
      <c r="F5" s="81">
        <v>-3.8</v>
      </c>
    </row>
    <row r="6" spans="2:6" x14ac:dyDescent="0.3">
      <c r="B6" s="54" t="s">
        <v>13</v>
      </c>
      <c r="C6" s="51">
        <v>44037</v>
      </c>
      <c r="D6" s="51">
        <v>44462</v>
      </c>
      <c r="E6" s="81">
        <v>1.7</v>
      </c>
      <c r="F6" s="81">
        <v>1</v>
      </c>
    </row>
    <row r="7" spans="2:6" x14ac:dyDescent="0.3">
      <c r="B7" s="54" t="s">
        <v>14</v>
      </c>
      <c r="C7" s="51">
        <v>586060</v>
      </c>
      <c r="D7" s="51">
        <v>584159</v>
      </c>
      <c r="E7" s="81">
        <v>22.7</v>
      </c>
      <c r="F7" s="81">
        <v>-0.3</v>
      </c>
    </row>
    <row r="8" spans="2:6" x14ac:dyDescent="0.3">
      <c r="B8" s="54" t="s">
        <v>22</v>
      </c>
      <c r="C8" s="51">
        <v>49899</v>
      </c>
      <c r="D8" s="51">
        <v>49552</v>
      </c>
      <c r="E8" s="81">
        <v>1.9</v>
      </c>
      <c r="F8" s="81">
        <v>-0.7</v>
      </c>
    </row>
    <row r="9" spans="2:6" x14ac:dyDescent="0.3">
      <c r="B9" s="54" t="s">
        <v>25</v>
      </c>
      <c r="C9" s="51">
        <v>241817</v>
      </c>
      <c r="D9" s="51">
        <v>241743</v>
      </c>
      <c r="E9" s="81">
        <v>9.4</v>
      </c>
      <c r="F9" s="81">
        <v>0</v>
      </c>
    </row>
    <row r="10" spans="2:6" x14ac:dyDescent="0.3">
      <c r="B10" s="54" t="s">
        <v>11</v>
      </c>
      <c r="C10" s="51">
        <v>50275</v>
      </c>
      <c r="D10" s="51">
        <v>49955</v>
      </c>
      <c r="E10" s="81">
        <v>1.9</v>
      </c>
      <c r="F10" s="81">
        <v>-0.6</v>
      </c>
    </row>
    <row r="11" spans="2:6" x14ac:dyDescent="0.3">
      <c r="B11" s="54" t="s">
        <v>146</v>
      </c>
      <c r="C11" s="51">
        <v>219260</v>
      </c>
      <c r="D11" s="51">
        <v>219673</v>
      </c>
      <c r="E11" s="81">
        <v>8.5</v>
      </c>
      <c r="F11" s="81">
        <v>0.2</v>
      </c>
    </row>
    <row r="12" spans="2:6" x14ac:dyDescent="0.3">
      <c r="B12" s="54" t="s">
        <v>21</v>
      </c>
      <c r="C12" s="51">
        <v>139236</v>
      </c>
      <c r="D12" s="51">
        <v>139942</v>
      </c>
      <c r="E12" s="81">
        <v>5.4</v>
      </c>
      <c r="F12" s="81">
        <v>0.5</v>
      </c>
    </row>
    <row r="13" spans="2:6" x14ac:dyDescent="0.3">
      <c r="B13" s="54" t="s">
        <v>23</v>
      </c>
      <c r="C13" s="51">
        <v>36408</v>
      </c>
      <c r="D13" s="51">
        <v>36986</v>
      </c>
      <c r="E13" s="81">
        <v>1.4</v>
      </c>
      <c r="F13" s="81">
        <v>1.6</v>
      </c>
    </row>
    <row r="14" spans="2:6" x14ac:dyDescent="0.3">
      <c r="B14" s="54" t="s">
        <v>35</v>
      </c>
      <c r="C14" s="51">
        <v>66017</v>
      </c>
      <c r="D14" s="51">
        <v>65423</v>
      </c>
      <c r="E14" s="81">
        <v>2.5</v>
      </c>
      <c r="F14" s="81">
        <v>-0.9</v>
      </c>
    </row>
    <row r="15" spans="2:6" x14ac:dyDescent="0.3">
      <c r="B15" s="54" t="s">
        <v>12</v>
      </c>
      <c r="C15" s="51">
        <v>243563</v>
      </c>
      <c r="D15" s="51">
        <v>242738</v>
      </c>
      <c r="E15" s="81">
        <v>9.4</v>
      </c>
      <c r="F15" s="81">
        <v>-0.3</v>
      </c>
    </row>
    <row r="16" spans="2:6" x14ac:dyDescent="0.3">
      <c r="B16" s="54" t="s">
        <v>7</v>
      </c>
      <c r="C16" s="51">
        <v>51859</v>
      </c>
      <c r="D16" s="51">
        <v>52228</v>
      </c>
      <c r="E16" s="81">
        <v>2</v>
      </c>
      <c r="F16" s="81">
        <v>0.7</v>
      </c>
    </row>
    <row r="17" spans="2:6" x14ac:dyDescent="0.3">
      <c r="B17" s="54" t="s">
        <v>16</v>
      </c>
      <c r="C17" s="51">
        <v>7863</v>
      </c>
      <c r="D17" s="51">
        <v>8167</v>
      </c>
      <c r="E17" s="81">
        <v>0.3</v>
      </c>
      <c r="F17" s="81">
        <v>3.9</v>
      </c>
    </row>
    <row r="18" spans="2:6" x14ac:dyDescent="0.3">
      <c r="B18" s="54" t="s">
        <v>10</v>
      </c>
      <c r="C18" s="51">
        <v>230581</v>
      </c>
      <c r="D18" s="51">
        <v>230057</v>
      </c>
      <c r="E18" s="81">
        <v>8.9</v>
      </c>
      <c r="F18" s="81">
        <v>-0.2</v>
      </c>
    </row>
    <row r="19" spans="2:6" x14ac:dyDescent="0.3">
      <c r="B19" s="54" t="s">
        <v>18</v>
      </c>
      <c r="C19" s="51">
        <v>150548</v>
      </c>
      <c r="D19" s="51">
        <v>151163</v>
      </c>
      <c r="E19" s="81">
        <v>5.9</v>
      </c>
      <c r="F19" s="81">
        <v>0.4</v>
      </c>
    </row>
    <row r="20" spans="2:6" x14ac:dyDescent="0.3">
      <c r="B20" s="54" t="s">
        <v>8</v>
      </c>
      <c r="C20" s="51">
        <v>18826</v>
      </c>
      <c r="D20" s="51">
        <v>19273</v>
      </c>
      <c r="E20" s="81">
        <v>0.7</v>
      </c>
      <c r="F20" s="81">
        <v>2.4</v>
      </c>
    </row>
    <row r="21" spans="2:6" x14ac:dyDescent="0.3">
      <c r="B21" s="54" t="s">
        <v>9</v>
      </c>
      <c r="C21" s="51">
        <v>45576</v>
      </c>
      <c r="D21" s="51">
        <v>45797</v>
      </c>
      <c r="E21" s="81">
        <v>1.8</v>
      </c>
      <c r="F21" s="81">
        <v>0.5</v>
      </c>
    </row>
    <row r="22" spans="2:6" x14ac:dyDescent="0.3">
      <c r="B22" s="54" t="s">
        <v>20</v>
      </c>
      <c r="C22" s="51">
        <v>152910</v>
      </c>
      <c r="D22" s="51">
        <v>155272</v>
      </c>
      <c r="E22" s="81">
        <v>6</v>
      </c>
      <c r="F22" s="81">
        <v>1.5</v>
      </c>
    </row>
    <row r="23" spans="2:6" x14ac:dyDescent="0.3">
      <c r="B23" s="54" t="s">
        <v>19</v>
      </c>
      <c r="C23" s="51">
        <v>44982</v>
      </c>
      <c r="D23" s="51">
        <v>45143</v>
      </c>
      <c r="E23" s="81">
        <v>1.8</v>
      </c>
      <c r="F23" s="81">
        <v>0.4</v>
      </c>
    </row>
    <row r="24" spans="2:6" s="5" customFormat="1" x14ac:dyDescent="0.3">
      <c r="B24" s="56" t="s">
        <v>59</v>
      </c>
      <c r="C24" s="61">
        <v>2572065</v>
      </c>
      <c r="D24" s="61">
        <v>2571238</v>
      </c>
      <c r="E24" s="82">
        <v>100</v>
      </c>
      <c r="F24" s="82">
        <v>0</v>
      </c>
    </row>
    <row r="25" spans="2:6" x14ac:dyDescent="0.3">
      <c r="B25" s="54" t="s">
        <v>37</v>
      </c>
      <c r="C25" s="51">
        <v>1383696</v>
      </c>
      <c r="D25" s="51">
        <v>1379049</v>
      </c>
      <c r="E25" s="81">
        <v>53.6</v>
      </c>
      <c r="F25" s="81">
        <v>-0.3</v>
      </c>
    </row>
    <row r="26" spans="2:6" x14ac:dyDescent="0.3">
      <c r="B26" s="54" t="s">
        <v>4</v>
      </c>
      <c r="C26" s="51">
        <v>485224</v>
      </c>
      <c r="D26" s="51">
        <v>485089</v>
      </c>
      <c r="E26" s="81">
        <v>18.899999999999999</v>
      </c>
      <c r="F26" s="81">
        <v>0</v>
      </c>
    </row>
    <row r="27" spans="2:6" x14ac:dyDescent="0.3">
      <c r="B27" s="54" t="s">
        <v>34</v>
      </c>
      <c r="C27" s="51">
        <v>703145</v>
      </c>
      <c r="D27" s="51">
        <v>707100</v>
      </c>
      <c r="E27" s="81">
        <v>27.5</v>
      </c>
      <c r="F27" s="81">
        <v>0.6</v>
      </c>
    </row>
    <row r="28" spans="2:6" s="5" customFormat="1" x14ac:dyDescent="0.3">
      <c r="B28" s="56" t="s">
        <v>0</v>
      </c>
      <c r="C28" s="61">
        <v>2572065</v>
      </c>
      <c r="D28" s="61">
        <v>2571238</v>
      </c>
      <c r="E28" s="82">
        <v>100</v>
      </c>
      <c r="F28" s="82">
        <v>0</v>
      </c>
    </row>
    <row r="29" spans="2:6" x14ac:dyDescent="0.3">
      <c r="B29" s="4" t="s">
        <v>246</v>
      </c>
      <c r="C29" s="1"/>
      <c r="D29" s="1"/>
      <c r="E29" s="11"/>
      <c r="F29" s="1"/>
    </row>
    <row r="30" spans="2:6" x14ac:dyDescent="0.3">
      <c r="B30" s="1"/>
      <c r="C30" s="1"/>
      <c r="D30" s="1"/>
      <c r="E30" s="11"/>
      <c r="F30" s="1"/>
    </row>
  </sheetData>
  <mergeCells count="1">
    <mergeCell ref="B2:F2"/>
  </mergeCells>
  <pageMargins left="0.7" right="0.7" top="0.75" bottom="0.75" header="0.3" footer="0.3"/>
  <pageSetup paperSize="9" scale="89" orientation="landscape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20BFF-FA28-40AF-AE99-7D120E2E44C9}">
  <sheetPr>
    <pageSetUpPr fitToPage="1"/>
  </sheetPr>
  <dimension ref="B2:H9"/>
  <sheetViews>
    <sheetView workbookViewId="0">
      <selection activeCell="B3" sqref="B3:H8"/>
    </sheetView>
  </sheetViews>
  <sheetFormatPr defaultRowHeight="14.4" x14ac:dyDescent="0.3"/>
  <cols>
    <col min="2" max="2" width="32" customWidth="1"/>
    <col min="3" max="3" width="15.77734375" customWidth="1"/>
    <col min="4" max="4" width="11.77734375" customWidth="1"/>
    <col min="5" max="5" width="17.21875" customWidth="1"/>
    <col min="6" max="6" width="11.21875" customWidth="1"/>
    <col min="7" max="7" width="13.44140625" customWidth="1"/>
    <col min="8" max="8" width="19.21875" customWidth="1"/>
  </cols>
  <sheetData>
    <row r="2" spans="2:8" ht="43.5" customHeight="1" x14ac:dyDescent="0.3">
      <c r="B2" s="98" t="s">
        <v>166</v>
      </c>
      <c r="C2" s="112"/>
      <c r="D2" s="112"/>
      <c r="E2" s="112"/>
      <c r="F2" s="112"/>
      <c r="G2" s="112"/>
      <c r="H2" s="112"/>
    </row>
    <row r="3" spans="2:8" x14ac:dyDescent="0.3">
      <c r="B3" s="113" t="s">
        <v>167</v>
      </c>
      <c r="C3" s="109" t="s">
        <v>168</v>
      </c>
      <c r="D3" s="109"/>
      <c r="E3" s="109"/>
      <c r="F3" s="109" t="s">
        <v>169</v>
      </c>
      <c r="G3" s="109"/>
      <c r="H3" s="109"/>
    </row>
    <row r="4" spans="2:8" x14ac:dyDescent="0.3">
      <c r="B4" s="113"/>
      <c r="C4" s="39">
        <v>2020</v>
      </c>
      <c r="D4" s="39">
        <v>2021</v>
      </c>
      <c r="E4" s="39" t="s">
        <v>170</v>
      </c>
      <c r="F4" s="39">
        <v>2020</v>
      </c>
      <c r="G4" s="39">
        <v>2021</v>
      </c>
      <c r="H4" s="39" t="s">
        <v>171</v>
      </c>
    </row>
    <row r="5" spans="2:8" x14ac:dyDescent="0.3">
      <c r="B5" s="54" t="s">
        <v>172</v>
      </c>
      <c r="C5" s="51">
        <v>24518</v>
      </c>
      <c r="D5" s="51">
        <v>28870</v>
      </c>
      <c r="E5" s="83">
        <v>0.17749999999999999</v>
      </c>
      <c r="F5" s="51">
        <v>24670</v>
      </c>
      <c r="G5" s="51">
        <v>28333</v>
      </c>
      <c r="H5" s="83">
        <v>0.14849999999999999</v>
      </c>
    </row>
    <row r="6" spans="2:8" x14ac:dyDescent="0.3">
      <c r="B6" s="54" t="s">
        <v>173</v>
      </c>
      <c r="C6" s="51">
        <v>142173</v>
      </c>
      <c r="D6" s="51">
        <v>150462</v>
      </c>
      <c r="E6" s="83">
        <v>5.8299999999999998E-2</v>
      </c>
      <c r="F6" s="51">
        <v>147108</v>
      </c>
      <c r="G6" s="51">
        <v>149178</v>
      </c>
      <c r="H6" s="83">
        <v>1.41E-2</v>
      </c>
    </row>
    <row r="7" spans="2:8" x14ac:dyDescent="0.3">
      <c r="B7" s="54" t="s">
        <v>174</v>
      </c>
      <c r="C7" s="51">
        <v>14226</v>
      </c>
      <c r="D7" s="51">
        <v>15950</v>
      </c>
      <c r="E7" s="83">
        <v>0.1212</v>
      </c>
      <c r="F7" s="51">
        <v>16037</v>
      </c>
      <c r="G7" s="51">
        <v>14604</v>
      </c>
      <c r="H7" s="83">
        <v>-8.9399999999999993E-2</v>
      </c>
    </row>
    <row r="8" spans="2:8" x14ac:dyDescent="0.3">
      <c r="B8" s="54" t="s">
        <v>175</v>
      </c>
      <c r="C8" s="51">
        <v>14909</v>
      </c>
      <c r="D8" s="51">
        <v>19087</v>
      </c>
      <c r="E8" s="83">
        <v>0.2802</v>
      </c>
      <c r="F8" s="51">
        <v>14863</v>
      </c>
      <c r="G8" s="51">
        <v>18553</v>
      </c>
      <c r="H8" s="83">
        <v>0.24829999999999999</v>
      </c>
    </row>
    <row r="9" spans="2:8" x14ac:dyDescent="0.3">
      <c r="B9" s="3" t="s">
        <v>248</v>
      </c>
      <c r="C9" s="1"/>
      <c r="D9" s="1"/>
      <c r="E9" s="1"/>
      <c r="F9" s="1"/>
      <c r="G9" s="1"/>
      <c r="H9" s="1"/>
    </row>
  </sheetData>
  <mergeCells count="4">
    <mergeCell ref="B2:H2"/>
    <mergeCell ref="B3:B4"/>
    <mergeCell ref="C3:E3"/>
    <mergeCell ref="F3:H3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5B4C-5AA6-4B9E-889C-1F540D82A466}">
  <sheetPr>
    <pageSetUpPr fitToPage="1"/>
  </sheetPr>
  <dimension ref="B2:D7"/>
  <sheetViews>
    <sheetView workbookViewId="0">
      <selection activeCell="B3" sqref="B3:D6"/>
    </sheetView>
  </sheetViews>
  <sheetFormatPr defaultRowHeight="14.4" x14ac:dyDescent="0.3"/>
  <cols>
    <col min="2" max="2" width="36" customWidth="1"/>
    <col min="3" max="3" width="31.77734375" customWidth="1"/>
    <col min="4" max="4" width="32.44140625" customWidth="1"/>
  </cols>
  <sheetData>
    <row r="2" spans="2:4" ht="41.25" customHeight="1" x14ac:dyDescent="0.3">
      <c r="B2" s="98" t="s">
        <v>163</v>
      </c>
      <c r="C2" s="98"/>
      <c r="D2" s="98"/>
    </row>
    <row r="3" spans="2:4" x14ac:dyDescent="0.3">
      <c r="B3" s="50" t="s">
        <v>105</v>
      </c>
      <c r="C3" s="50" t="s">
        <v>82</v>
      </c>
      <c r="D3" s="50" t="s">
        <v>81</v>
      </c>
    </row>
    <row r="4" spans="2:4" x14ac:dyDescent="0.3">
      <c r="B4" s="54" t="s">
        <v>164</v>
      </c>
      <c r="C4" s="51">
        <v>3069</v>
      </c>
      <c r="D4" s="51">
        <v>5237</v>
      </c>
    </row>
    <row r="5" spans="2:4" x14ac:dyDescent="0.3">
      <c r="B5" s="54" t="s">
        <v>165</v>
      </c>
      <c r="C5" s="54">
        <v>72</v>
      </c>
      <c r="D5" s="54"/>
    </row>
    <row r="6" spans="2:4" x14ac:dyDescent="0.3">
      <c r="B6" s="56" t="s">
        <v>5</v>
      </c>
      <c r="C6" s="61">
        <f>SUM(C4:C5)</f>
        <v>3141</v>
      </c>
      <c r="D6" s="61">
        <f>SUM(D4:D5)</f>
        <v>5237</v>
      </c>
    </row>
    <row r="7" spans="2:4" x14ac:dyDescent="0.3">
      <c r="B7" s="2" t="s">
        <v>193</v>
      </c>
    </row>
  </sheetData>
  <mergeCells count="1">
    <mergeCell ref="B2:D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968A7-5917-4F96-BA4C-AD17E5910F8B}">
  <sheetPr>
    <pageSetUpPr fitToPage="1"/>
  </sheetPr>
  <dimension ref="B4:H32"/>
  <sheetViews>
    <sheetView topLeftCell="A10" workbookViewId="0">
      <selection activeCell="E20" sqref="E20"/>
    </sheetView>
  </sheetViews>
  <sheetFormatPr defaultRowHeight="14.4" x14ac:dyDescent="0.3"/>
  <cols>
    <col min="2" max="2" width="27.77734375" customWidth="1"/>
    <col min="3" max="3" width="18.21875" customWidth="1"/>
    <col min="4" max="5" width="16.44140625" customWidth="1"/>
    <col min="6" max="6" width="15" customWidth="1"/>
    <col min="7" max="7" width="14.77734375" customWidth="1"/>
    <col min="8" max="8" width="19.77734375" customWidth="1"/>
  </cols>
  <sheetData>
    <row r="4" spans="2:8" ht="30" customHeight="1" x14ac:dyDescent="0.3">
      <c r="B4" s="98" t="s">
        <v>159</v>
      </c>
      <c r="C4" s="98"/>
      <c r="D4" s="98"/>
      <c r="E4" s="98"/>
      <c r="F4" s="98"/>
      <c r="G4" s="98"/>
      <c r="H4" s="98"/>
    </row>
    <row r="5" spans="2:8" x14ac:dyDescent="0.3">
      <c r="B5" s="114" t="s">
        <v>6</v>
      </c>
      <c r="C5" s="109" t="s">
        <v>160</v>
      </c>
      <c r="D5" s="109"/>
      <c r="E5" s="109"/>
      <c r="F5" s="109" t="s">
        <v>161</v>
      </c>
      <c r="G5" s="109"/>
      <c r="H5" s="109"/>
    </row>
    <row r="6" spans="2:8" x14ac:dyDescent="0.3">
      <c r="B6" s="114"/>
      <c r="C6" s="50" t="s">
        <v>32</v>
      </c>
      <c r="D6" s="50" t="s">
        <v>33</v>
      </c>
      <c r="E6" s="50" t="s">
        <v>1</v>
      </c>
      <c r="F6" s="50" t="s">
        <v>32</v>
      </c>
      <c r="G6" s="50" t="s">
        <v>33</v>
      </c>
      <c r="H6" s="50" t="s">
        <v>1</v>
      </c>
    </row>
    <row r="7" spans="2:8" x14ac:dyDescent="0.3">
      <c r="B7" s="84" t="s">
        <v>17</v>
      </c>
      <c r="C7" s="85">
        <v>239444</v>
      </c>
      <c r="D7" s="85">
        <v>187145</v>
      </c>
      <c r="E7" s="32">
        <f>SUM(C7:D7)</f>
        <v>426589</v>
      </c>
      <c r="F7" s="85">
        <v>29302</v>
      </c>
      <c r="G7" s="85">
        <v>88044</v>
      </c>
      <c r="H7" s="32">
        <f>SUM(F7:G7)</f>
        <v>117346</v>
      </c>
    </row>
    <row r="8" spans="2:8" x14ac:dyDescent="0.3">
      <c r="B8" s="84" t="s">
        <v>183</v>
      </c>
      <c r="C8" s="85">
        <v>5160</v>
      </c>
      <c r="D8" s="85">
        <v>4232</v>
      </c>
      <c r="E8" s="32">
        <f t="shared" ref="E8:E26" si="0">SUM(C8:D8)</f>
        <v>9392</v>
      </c>
      <c r="F8" s="85">
        <v>1654</v>
      </c>
      <c r="G8" s="85">
        <v>3986</v>
      </c>
      <c r="H8" s="32">
        <f t="shared" ref="H8:H26" si="1">SUM(F8:G8)</f>
        <v>5640</v>
      </c>
    </row>
    <row r="9" spans="2:8" x14ac:dyDescent="0.3">
      <c r="B9" s="84" t="s">
        <v>13</v>
      </c>
      <c r="C9" s="85">
        <v>70416</v>
      </c>
      <c r="D9" s="85">
        <v>53981</v>
      </c>
      <c r="E9" s="32">
        <f t="shared" si="0"/>
        <v>124397</v>
      </c>
      <c r="F9" s="85">
        <v>11959</v>
      </c>
      <c r="G9" s="85">
        <v>33404</v>
      </c>
      <c r="H9" s="32">
        <f t="shared" si="1"/>
        <v>45363</v>
      </c>
    </row>
    <row r="10" spans="2:8" x14ac:dyDescent="0.3">
      <c r="B10" s="84" t="s">
        <v>14</v>
      </c>
      <c r="C10" s="85">
        <v>640718</v>
      </c>
      <c r="D10" s="85">
        <v>483598</v>
      </c>
      <c r="E10" s="32">
        <f t="shared" si="0"/>
        <v>1124316</v>
      </c>
      <c r="F10" s="85">
        <v>52792</v>
      </c>
      <c r="G10" s="85">
        <v>160755</v>
      </c>
      <c r="H10" s="32">
        <f t="shared" si="1"/>
        <v>213547</v>
      </c>
    </row>
    <row r="11" spans="2:8" x14ac:dyDescent="0.3">
      <c r="B11" s="84" t="s">
        <v>178</v>
      </c>
      <c r="C11" s="85">
        <v>68441</v>
      </c>
      <c r="D11" s="85">
        <v>51880</v>
      </c>
      <c r="E11" s="32">
        <f t="shared" si="0"/>
        <v>120321</v>
      </c>
      <c r="F11" s="85">
        <v>12318</v>
      </c>
      <c r="G11" s="85">
        <v>36449</v>
      </c>
      <c r="H11" s="32">
        <f t="shared" si="1"/>
        <v>48767</v>
      </c>
    </row>
    <row r="12" spans="2:8" x14ac:dyDescent="0.3">
      <c r="B12" s="84" t="s">
        <v>162</v>
      </c>
      <c r="C12" s="85">
        <v>332978</v>
      </c>
      <c r="D12" s="85">
        <v>240622</v>
      </c>
      <c r="E12" s="32">
        <f t="shared" si="0"/>
        <v>573600</v>
      </c>
      <c r="F12" s="85">
        <v>33456</v>
      </c>
      <c r="G12" s="85">
        <v>95438</v>
      </c>
      <c r="H12" s="32">
        <f t="shared" si="1"/>
        <v>128894</v>
      </c>
    </row>
    <row r="13" spans="2:8" x14ac:dyDescent="0.3">
      <c r="B13" s="84" t="s">
        <v>179</v>
      </c>
      <c r="C13" s="85">
        <v>74225</v>
      </c>
      <c r="D13" s="85">
        <v>56609</v>
      </c>
      <c r="E13" s="32">
        <f t="shared" si="0"/>
        <v>130834</v>
      </c>
      <c r="F13" s="85">
        <v>10763</v>
      </c>
      <c r="G13" s="85">
        <v>29230</v>
      </c>
      <c r="H13" s="32">
        <f t="shared" si="1"/>
        <v>39993</v>
      </c>
    </row>
    <row r="14" spans="2:8" x14ac:dyDescent="0.3">
      <c r="B14" s="84" t="s">
        <v>146</v>
      </c>
      <c r="C14" s="85">
        <v>318759</v>
      </c>
      <c r="D14" s="85">
        <v>244382</v>
      </c>
      <c r="E14" s="32">
        <f t="shared" si="0"/>
        <v>563141</v>
      </c>
      <c r="F14" s="85">
        <v>32062</v>
      </c>
      <c r="G14" s="85">
        <v>99415</v>
      </c>
      <c r="H14" s="32">
        <f t="shared" si="1"/>
        <v>131477</v>
      </c>
    </row>
    <row r="15" spans="2:8" x14ac:dyDescent="0.3">
      <c r="B15" s="84" t="s">
        <v>21</v>
      </c>
      <c r="C15" s="85">
        <v>195871</v>
      </c>
      <c r="D15" s="85">
        <v>149816</v>
      </c>
      <c r="E15" s="32">
        <f t="shared" si="0"/>
        <v>345687</v>
      </c>
      <c r="F15" s="85">
        <v>26549</v>
      </c>
      <c r="G15" s="85">
        <v>80494</v>
      </c>
      <c r="H15" s="32">
        <f t="shared" si="1"/>
        <v>107043</v>
      </c>
    </row>
    <row r="16" spans="2:8" x14ac:dyDescent="0.3">
      <c r="B16" s="84" t="s">
        <v>23</v>
      </c>
      <c r="C16" s="85">
        <v>45288</v>
      </c>
      <c r="D16" s="85">
        <v>30128</v>
      </c>
      <c r="E16" s="32">
        <f t="shared" si="0"/>
        <v>75416</v>
      </c>
      <c r="F16" s="85">
        <v>7187</v>
      </c>
      <c r="G16" s="85">
        <v>19820</v>
      </c>
      <c r="H16" s="32">
        <f t="shared" si="1"/>
        <v>27007</v>
      </c>
    </row>
    <row r="17" spans="2:8" x14ac:dyDescent="0.3">
      <c r="B17" s="84" t="s">
        <v>15</v>
      </c>
      <c r="C17" s="85">
        <v>79940</v>
      </c>
      <c r="D17" s="85">
        <v>56235</v>
      </c>
      <c r="E17" s="32">
        <f t="shared" si="0"/>
        <v>136175</v>
      </c>
      <c r="F17" s="85">
        <v>11266</v>
      </c>
      <c r="G17" s="85">
        <v>32174</v>
      </c>
      <c r="H17" s="32">
        <f t="shared" si="1"/>
        <v>43440</v>
      </c>
    </row>
    <row r="18" spans="2:8" x14ac:dyDescent="0.3">
      <c r="B18" s="84" t="s">
        <v>12</v>
      </c>
      <c r="C18" s="85">
        <v>277827</v>
      </c>
      <c r="D18" s="85">
        <v>230173</v>
      </c>
      <c r="E18" s="32">
        <f t="shared" si="0"/>
        <v>508000</v>
      </c>
      <c r="F18" s="85">
        <v>49208</v>
      </c>
      <c r="G18" s="85">
        <v>128902</v>
      </c>
      <c r="H18" s="32">
        <f t="shared" si="1"/>
        <v>178110</v>
      </c>
    </row>
    <row r="19" spans="2:8" x14ac:dyDescent="0.3">
      <c r="B19" s="84" t="s">
        <v>7</v>
      </c>
      <c r="C19" s="85">
        <v>62219</v>
      </c>
      <c r="D19" s="85">
        <v>37741</v>
      </c>
      <c r="E19" s="32">
        <f t="shared" si="0"/>
        <v>99960</v>
      </c>
      <c r="F19" s="85">
        <v>10204</v>
      </c>
      <c r="G19" s="85">
        <v>27994</v>
      </c>
      <c r="H19" s="32">
        <f t="shared" si="1"/>
        <v>38198</v>
      </c>
    </row>
    <row r="20" spans="2:8" x14ac:dyDescent="0.3">
      <c r="B20" s="84" t="s">
        <v>16</v>
      </c>
      <c r="C20" s="85">
        <v>10118</v>
      </c>
      <c r="D20" s="85">
        <v>5448</v>
      </c>
      <c r="E20" s="32">
        <f t="shared" si="0"/>
        <v>15566</v>
      </c>
      <c r="F20" s="85">
        <v>2370</v>
      </c>
      <c r="G20" s="85">
        <v>5337</v>
      </c>
      <c r="H20" s="32">
        <f t="shared" si="1"/>
        <v>7707</v>
      </c>
    </row>
    <row r="21" spans="2:8" x14ac:dyDescent="0.3">
      <c r="B21" s="84" t="s">
        <v>10</v>
      </c>
      <c r="C21" s="85">
        <v>209714</v>
      </c>
      <c r="D21" s="85">
        <v>104090</v>
      </c>
      <c r="E21" s="32">
        <f t="shared" si="0"/>
        <v>313804</v>
      </c>
      <c r="F21" s="85">
        <v>61878</v>
      </c>
      <c r="G21" s="85">
        <v>125598</v>
      </c>
      <c r="H21" s="32">
        <f t="shared" si="1"/>
        <v>187476</v>
      </c>
    </row>
    <row r="22" spans="2:8" x14ac:dyDescent="0.3">
      <c r="B22" s="84" t="s">
        <v>18</v>
      </c>
      <c r="C22" s="85">
        <v>156034</v>
      </c>
      <c r="D22" s="85">
        <v>103041</v>
      </c>
      <c r="E22" s="32">
        <f t="shared" si="0"/>
        <v>259075</v>
      </c>
      <c r="F22" s="85">
        <v>35010</v>
      </c>
      <c r="G22" s="85">
        <v>77397</v>
      </c>
      <c r="H22" s="32">
        <f t="shared" si="1"/>
        <v>112407</v>
      </c>
    </row>
    <row r="23" spans="2:8" x14ac:dyDescent="0.3">
      <c r="B23" s="84" t="s">
        <v>8</v>
      </c>
      <c r="C23" s="85">
        <v>21273</v>
      </c>
      <c r="D23" s="85">
        <v>11592</v>
      </c>
      <c r="E23" s="32">
        <f t="shared" si="0"/>
        <v>32865</v>
      </c>
      <c r="F23" s="85">
        <v>5123</v>
      </c>
      <c r="G23" s="85">
        <v>12358</v>
      </c>
      <c r="H23" s="32">
        <f t="shared" si="1"/>
        <v>17481</v>
      </c>
    </row>
    <row r="24" spans="2:8" x14ac:dyDescent="0.3">
      <c r="B24" s="84" t="s">
        <v>9</v>
      </c>
      <c r="C24" s="85">
        <v>62493</v>
      </c>
      <c r="D24" s="85">
        <v>56767</v>
      </c>
      <c r="E24" s="32">
        <f t="shared" si="0"/>
        <v>119260</v>
      </c>
      <c r="F24" s="85">
        <v>22856</v>
      </c>
      <c r="G24" s="85">
        <v>44810</v>
      </c>
      <c r="H24" s="32">
        <f t="shared" si="1"/>
        <v>67666</v>
      </c>
    </row>
    <row r="25" spans="2:8" x14ac:dyDescent="0.3">
      <c r="B25" s="84" t="s">
        <v>20</v>
      </c>
      <c r="C25" s="85">
        <v>164702</v>
      </c>
      <c r="D25" s="85">
        <v>91894</v>
      </c>
      <c r="E25" s="32">
        <f t="shared" si="0"/>
        <v>256596</v>
      </c>
      <c r="F25" s="85">
        <v>60112</v>
      </c>
      <c r="G25" s="85">
        <v>123684</v>
      </c>
      <c r="H25" s="32">
        <f t="shared" si="1"/>
        <v>183796</v>
      </c>
    </row>
    <row r="26" spans="2:8" x14ac:dyDescent="0.3">
      <c r="B26" s="84" t="s">
        <v>19</v>
      </c>
      <c r="C26" s="85">
        <v>55062</v>
      </c>
      <c r="D26" s="85">
        <v>40055</v>
      </c>
      <c r="E26" s="32">
        <f t="shared" si="0"/>
        <v>95117</v>
      </c>
      <c r="F26" s="85">
        <v>16034</v>
      </c>
      <c r="G26" s="85">
        <v>36227</v>
      </c>
      <c r="H26" s="32">
        <f t="shared" si="1"/>
        <v>52261</v>
      </c>
    </row>
    <row r="27" spans="2:8" x14ac:dyDescent="0.3">
      <c r="B27" s="86" t="s">
        <v>36</v>
      </c>
      <c r="C27" s="35">
        <f t="shared" ref="C27:H27" si="2">SUM(C7:C26)</f>
        <v>3090682</v>
      </c>
      <c r="D27" s="35">
        <f t="shared" si="2"/>
        <v>2239429</v>
      </c>
      <c r="E27" s="35">
        <f t="shared" si="2"/>
        <v>5330111</v>
      </c>
      <c r="F27" s="35">
        <f t="shared" si="2"/>
        <v>492103</v>
      </c>
      <c r="G27" s="35">
        <f t="shared" si="2"/>
        <v>1261516</v>
      </c>
      <c r="H27" s="35">
        <f t="shared" si="2"/>
        <v>1753619</v>
      </c>
    </row>
    <row r="28" spans="2:8" x14ac:dyDescent="0.3">
      <c r="B28" s="84" t="s">
        <v>2</v>
      </c>
      <c r="C28" s="32">
        <f>+C7+C8+C9+C10</f>
        <v>955738</v>
      </c>
      <c r="D28" s="32">
        <f>+D7+D8+D9+D10</f>
        <v>728956</v>
      </c>
      <c r="E28" s="32">
        <f>SUM(C28:D28)</f>
        <v>1684694</v>
      </c>
      <c r="F28" s="32">
        <f>+F7+F8+F9+F10</f>
        <v>95707</v>
      </c>
      <c r="G28" s="32">
        <f>+G7+G8+G9+G10</f>
        <v>286189</v>
      </c>
      <c r="H28" s="32">
        <f>SUM(F28:G28)</f>
        <v>381896</v>
      </c>
    </row>
    <row r="29" spans="2:8" x14ac:dyDescent="0.3">
      <c r="B29" s="84" t="s">
        <v>3</v>
      </c>
      <c r="C29" s="32">
        <f>+C12+C11+C13+C14</f>
        <v>794403</v>
      </c>
      <c r="D29" s="32">
        <f>+D12+D11+D13+D14</f>
        <v>593493</v>
      </c>
      <c r="E29" s="32">
        <f t="shared" ref="E29:E30" si="3">SUM(C29:D29)</f>
        <v>1387896</v>
      </c>
      <c r="F29" s="32">
        <f>+F12+F11+F13+F14</f>
        <v>88599</v>
      </c>
      <c r="G29" s="32">
        <f>+G12+G11+G13+G14</f>
        <v>260532</v>
      </c>
      <c r="H29" s="32">
        <f t="shared" ref="H29:H30" si="4">SUM(F29:G29)</f>
        <v>349131</v>
      </c>
    </row>
    <row r="30" spans="2:8" x14ac:dyDescent="0.3">
      <c r="B30" s="84" t="s">
        <v>4</v>
      </c>
      <c r="C30" s="32">
        <f>SUM(C15:C18)</f>
        <v>598926</v>
      </c>
      <c r="D30" s="32">
        <f>SUM(D15:D18)</f>
        <v>466352</v>
      </c>
      <c r="E30" s="32">
        <f t="shared" si="3"/>
        <v>1065278</v>
      </c>
      <c r="F30" s="32">
        <f>SUM(F15:F18)</f>
        <v>94210</v>
      </c>
      <c r="G30" s="32">
        <f>SUM(G15:G18)</f>
        <v>261390</v>
      </c>
      <c r="H30" s="32">
        <f t="shared" si="4"/>
        <v>355600</v>
      </c>
    </row>
    <row r="31" spans="2:8" x14ac:dyDescent="0.3">
      <c r="B31" s="84" t="s">
        <v>58</v>
      </c>
      <c r="C31" s="32">
        <f>SUM(C19:C26)</f>
        <v>741615</v>
      </c>
      <c r="D31" s="32">
        <f>SUM(D19:D26)</f>
        <v>450628</v>
      </c>
      <c r="E31" s="32">
        <f>SUM(C31:D31)</f>
        <v>1192243</v>
      </c>
      <c r="F31" s="32">
        <f>SUM(F19:F26)</f>
        <v>213587</v>
      </c>
      <c r="G31" s="32">
        <f>SUM(G19:G26)</f>
        <v>453405</v>
      </c>
      <c r="H31" s="32">
        <f>SUM(F31:G31)</f>
        <v>666992</v>
      </c>
    </row>
    <row r="32" spans="2:8" ht="27" customHeight="1" x14ac:dyDescent="0.3">
      <c r="B32" s="108" t="s">
        <v>184</v>
      </c>
      <c r="C32" s="108"/>
      <c r="D32" s="108"/>
      <c r="E32" s="108"/>
      <c r="F32" s="108"/>
      <c r="G32" s="108"/>
      <c r="H32" s="108"/>
    </row>
  </sheetData>
  <mergeCells count="5">
    <mergeCell ref="B4:H4"/>
    <mergeCell ref="C5:E5"/>
    <mergeCell ref="F5:H5"/>
    <mergeCell ref="B32:H32"/>
    <mergeCell ref="B5:B6"/>
  </mergeCells>
  <pageMargins left="0.7" right="0.7" top="0.75" bottom="0.75" header="0.3" footer="0.3"/>
  <pageSetup paperSize="9" scale="96" orientation="landscape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D1513-F99C-4005-B318-074FF6F55C1A}">
  <sheetPr>
    <pageSetUpPr fitToPage="1"/>
  </sheetPr>
  <dimension ref="B2:E25"/>
  <sheetViews>
    <sheetView topLeftCell="A10" workbookViewId="0">
      <selection activeCell="B3" sqref="B3:E24"/>
    </sheetView>
  </sheetViews>
  <sheetFormatPr defaultRowHeight="14.4" x14ac:dyDescent="0.3"/>
  <cols>
    <col min="2" max="2" width="21.5546875" customWidth="1"/>
    <col min="3" max="3" width="26" customWidth="1"/>
    <col min="4" max="4" width="23.44140625" customWidth="1"/>
    <col min="5" max="5" width="29" customWidth="1"/>
  </cols>
  <sheetData>
    <row r="2" spans="2:5" ht="48" customHeight="1" x14ac:dyDescent="0.3">
      <c r="B2" s="115" t="s">
        <v>197</v>
      </c>
      <c r="C2" s="115"/>
      <c r="D2" s="115"/>
      <c r="E2" s="115"/>
    </row>
    <row r="3" spans="2:5" x14ac:dyDescent="0.3">
      <c r="B3" s="87" t="s">
        <v>6</v>
      </c>
      <c r="C3" s="87" t="s">
        <v>198</v>
      </c>
      <c r="D3" s="87" t="s">
        <v>199</v>
      </c>
      <c r="E3" s="87" t="s">
        <v>200</v>
      </c>
    </row>
    <row r="4" spans="2:5" x14ac:dyDescent="0.3">
      <c r="B4" s="84" t="s">
        <v>7</v>
      </c>
      <c r="C4" s="31">
        <v>2372560</v>
      </c>
      <c r="D4" s="32">
        <v>6261</v>
      </c>
      <c r="E4" s="37">
        <v>1.4999999999999999E-2</v>
      </c>
    </row>
    <row r="5" spans="2:5" x14ac:dyDescent="0.3">
      <c r="B5" s="84" t="s">
        <v>8</v>
      </c>
      <c r="C5" s="31">
        <v>1024480</v>
      </c>
      <c r="D5" s="32">
        <v>2723</v>
      </c>
      <c r="E5" s="37">
        <v>6.0000000000000001E-3</v>
      </c>
    </row>
    <row r="6" spans="2:5" x14ac:dyDescent="0.3">
      <c r="B6" s="84" t="s">
        <v>9</v>
      </c>
      <c r="C6" s="31">
        <v>9600400</v>
      </c>
      <c r="D6" s="32">
        <v>25351</v>
      </c>
      <c r="E6" s="37">
        <v>0.06</v>
      </c>
    </row>
    <row r="7" spans="2:5" x14ac:dyDescent="0.3">
      <c r="B7" s="84" t="s">
        <v>10</v>
      </c>
      <c r="C7" s="31">
        <v>33741680</v>
      </c>
      <c r="D7" s="32">
        <v>87674</v>
      </c>
      <c r="E7" s="37">
        <v>0.20699999999999999</v>
      </c>
    </row>
    <row r="8" spans="2:5" x14ac:dyDescent="0.3">
      <c r="B8" s="84" t="s">
        <v>146</v>
      </c>
      <c r="C8" s="31">
        <v>7297200</v>
      </c>
      <c r="D8" s="32">
        <v>19966</v>
      </c>
      <c r="E8" s="37">
        <v>4.7E-2</v>
      </c>
    </row>
    <row r="9" spans="2:5" x14ac:dyDescent="0.3">
      <c r="B9" s="84" t="s">
        <v>179</v>
      </c>
      <c r="C9" s="31">
        <v>1666160</v>
      </c>
      <c r="D9" s="32">
        <v>4435</v>
      </c>
      <c r="E9" s="37">
        <v>0.01</v>
      </c>
    </row>
    <row r="10" spans="2:5" x14ac:dyDescent="0.3">
      <c r="B10" s="84" t="s">
        <v>12</v>
      </c>
      <c r="C10" s="31">
        <v>12511600</v>
      </c>
      <c r="D10" s="32">
        <v>33407</v>
      </c>
      <c r="E10" s="37">
        <v>7.9000000000000001E-2</v>
      </c>
    </row>
    <row r="11" spans="2:5" x14ac:dyDescent="0.3">
      <c r="B11" s="84" t="s">
        <v>13</v>
      </c>
      <c r="C11" s="31">
        <v>2708960</v>
      </c>
      <c r="D11" s="32">
        <v>7280</v>
      </c>
      <c r="E11" s="37">
        <v>1.7000000000000001E-2</v>
      </c>
    </row>
    <row r="12" spans="2:5" x14ac:dyDescent="0.3">
      <c r="B12" s="84" t="s">
        <v>14</v>
      </c>
      <c r="C12" s="31">
        <v>15563200</v>
      </c>
      <c r="D12" s="32">
        <v>43231</v>
      </c>
      <c r="E12" s="37">
        <v>0.10199999999999999</v>
      </c>
    </row>
    <row r="13" spans="2:5" x14ac:dyDescent="0.3">
      <c r="B13" s="84" t="s">
        <v>35</v>
      </c>
      <c r="C13" s="31">
        <v>2133120</v>
      </c>
      <c r="D13" s="32">
        <v>5756</v>
      </c>
      <c r="E13" s="37">
        <v>1.4E-2</v>
      </c>
    </row>
    <row r="14" spans="2:5" x14ac:dyDescent="0.3">
      <c r="B14" s="84" t="s">
        <v>16</v>
      </c>
      <c r="C14" s="31">
        <v>601680</v>
      </c>
      <c r="D14" s="32">
        <v>1628</v>
      </c>
      <c r="E14" s="37">
        <v>4.0000000000000001E-3</v>
      </c>
    </row>
    <row r="15" spans="2:5" x14ac:dyDescent="0.3">
      <c r="B15" s="84" t="s">
        <v>17</v>
      </c>
      <c r="C15" s="31">
        <v>7905600</v>
      </c>
      <c r="D15" s="32">
        <v>21108</v>
      </c>
      <c r="E15" s="37">
        <v>0.05</v>
      </c>
    </row>
    <row r="16" spans="2:5" x14ac:dyDescent="0.3">
      <c r="B16" s="84" t="s">
        <v>18</v>
      </c>
      <c r="C16" s="31">
        <v>13669040</v>
      </c>
      <c r="D16" s="32">
        <v>35773</v>
      </c>
      <c r="E16" s="37">
        <v>8.4000000000000005E-2</v>
      </c>
    </row>
    <row r="17" spans="2:5" x14ac:dyDescent="0.3">
      <c r="B17" s="84" t="s">
        <v>19</v>
      </c>
      <c r="C17" s="31">
        <v>2892000</v>
      </c>
      <c r="D17" s="32">
        <v>7603</v>
      </c>
      <c r="E17" s="37">
        <v>1.7999999999999999E-2</v>
      </c>
    </row>
    <row r="18" spans="2:5" x14ac:dyDescent="0.3">
      <c r="B18" s="84" t="s">
        <v>20</v>
      </c>
      <c r="C18" s="31">
        <v>32998485.050000001</v>
      </c>
      <c r="D18" s="32">
        <v>85199</v>
      </c>
      <c r="E18" s="37">
        <v>0.20100000000000001</v>
      </c>
    </row>
    <row r="19" spans="2:5" x14ac:dyDescent="0.3">
      <c r="B19" s="84" t="s">
        <v>21</v>
      </c>
      <c r="C19" s="31">
        <v>5076560</v>
      </c>
      <c r="D19" s="32">
        <v>13748</v>
      </c>
      <c r="E19" s="37">
        <v>3.2000000000000001E-2</v>
      </c>
    </row>
    <row r="20" spans="2:5" x14ac:dyDescent="0.3">
      <c r="B20" s="84" t="s">
        <v>201</v>
      </c>
      <c r="C20" s="31">
        <v>984800</v>
      </c>
      <c r="D20" s="32">
        <v>2759</v>
      </c>
      <c r="E20" s="37">
        <v>7.0000000000000001E-3</v>
      </c>
    </row>
    <row r="21" spans="2:5" x14ac:dyDescent="0.3">
      <c r="B21" s="84" t="s">
        <v>23</v>
      </c>
      <c r="C21" s="31">
        <v>1226800</v>
      </c>
      <c r="D21" s="32">
        <v>3316</v>
      </c>
      <c r="E21" s="37">
        <v>8.0000000000000002E-3</v>
      </c>
    </row>
    <row r="22" spans="2:5" x14ac:dyDescent="0.3">
      <c r="B22" s="84" t="s">
        <v>24</v>
      </c>
      <c r="C22" s="31">
        <v>178480</v>
      </c>
      <c r="D22" s="33">
        <v>474</v>
      </c>
      <c r="E22" s="37">
        <v>1E-3</v>
      </c>
    </row>
    <row r="23" spans="2:5" x14ac:dyDescent="0.3">
      <c r="B23" s="84" t="s">
        <v>25</v>
      </c>
      <c r="C23" s="31">
        <v>6056640</v>
      </c>
      <c r="D23" s="32">
        <v>16633</v>
      </c>
      <c r="E23" s="37">
        <v>3.9E-2</v>
      </c>
    </row>
    <row r="24" spans="2:5" x14ac:dyDescent="0.3">
      <c r="B24" s="86" t="s">
        <v>0</v>
      </c>
      <c r="C24" s="34">
        <v>160209445.05000001</v>
      </c>
      <c r="D24" s="35">
        <v>424325</v>
      </c>
      <c r="E24" s="88">
        <v>1</v>
      </c>
    </row>
    <row r="25" spans="2:5" ht="33" customHeight="1" x14ac:dyDescent="0.3">
      <c r="B25" s="116" t="s">
        <v>251</v>
      </c>
      <c r="C25" s="117"/>
      <c r="D25" s="117"/>
      <c r="E25" s="117"/>
    </row>
  </sheetData>
  <mergeCells count="2">
    <mergeCell ref="B2:E2"/>
    <mergeCell ref="B25:E25"/>
  </mergeCells>
  <pageMargins left="0.7" right="0.7" top="0.75" bottom="0.75" header="0.3" footer="0.3"/>
  <pageSetup paperSize="9" scale="94" orientation="landscape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66AE-4DAF-49E3-BC05-2CA771616E63}">
  <sheetPr>
    <pageSetUpPr fitToPage="1"/>
  </sheetPr>
  <dimension ref="B3:J19"/>
  <sheetViews>
    <sheetView workbookViewId="0">
      <selection activeCell="B4" sqref="B4:J17"/>
    </sheetView>
  </sheetViews>
  <sheetFormatPr defaultRowHeight="14.4" x14ac:dyDescent="0.3"/>
  <cols>
    <col min="2" max="2" width="25.5546875" bestFit="1" customWidth="1"/>
    <col min="3" max="3" width="15.21875" customWidth="1"/>
    <col min="4" max="4" width="9.44140625" customWidth="1"/>
    <col min="5" max="5" width="15.21875" customWidth="1"/>
    <col min="6" max="6" width="13.77734375" customWidth="1"/>
    <col min="7" max="7" width="15.77734375" customWidth="1"/>
    <col min="8" max="8" width="15.5546875" customWidth="1"/>
    <col min="9" max="9" width="13.5546875" customWidth="1"/>
    <col min="10" max="10" width="14.77734375" customWidth="1"/>
  </cols>
  <sheetData>
    <row r="3" spans="2:10" ht="27.75" customHeight="1" x14ac:dyDescent="0.3">
      <c r="B3" s="118" t="s">
        <v>202</v>
      </c>
      <c r="C3" s="118"/>
      <c r="D3" s="118"/>
      <c r="E3" s="118"/>
      <c r="F3" s="118"/>
      <c r="G3" s="118"/>
      <c r="H3" s="118"/>
      <c r="I3" s="118"/>
      <c r="J3" s="118"/>
    </row>
    <row r="4" spans="2:10" x14ac:dyDescent="0.3">
      <c r="B4" s="119" t="s">
        <v>203</v>
      </c>
      <c r="C4" s="119" t="s">
        <v>204</v>
      </c>
      <c r="D4" s="119"/>
      <c r="E4" s="119"/>
      <c r="F4" s="119"/>
      <c r="G4" s="119"/>
      <c r="H4" s="119"/>
      <c r="I4" s="119"/>
      <c r="J4" s="119"/>
    </row>
    <row r="5" spans="2:10" ht="28.5" customHeight="1" x14ac:dyDescent="0.3">
      <c r="B5" s="119"/>
      <c r="C5" s="89" t="s">
        <v>216</v>
      </c>
      <c r="D5" s="89" t="s">
        <v>45</v>
      </c>
      <c r="E5" s="89" t="s">
        <v>254</v>
      </c>
      <c r="F5" s="89" t="s">
        <v>45</v>
      </c>
      <c r="G5" s="89" t="s">
        <v>255</v>
      </c>
      <c r="H5" s="89" t="s">
        <v>45</v>
      </c>
      <c r="I5" s="89" t="s">
        <v>256</v>
      </c>
      <c r="J5" s="89" t="s">
        <v>45</v>
      </c>
    </row>
    <row r="6" spans="2:10" x14ac:dyDescent="0.3">
      <c r="B6" s="84" t="s">
        <v>205</v>
      </c>
      <c r="C6" s="32">
        <v>732350</v>
      </c>
      <c r="D6" s="90">
        <v>8.1000000000000003E-2</v>
      </c>
      <c r="E6" s="32">
        <v>227305</v>
      </c>
      <c r="F6" s="90">
        <v>3.3700000000000001E-2</v>
      </c>
      <c r="G6" s="32">
        <v>37688</v>
      </c>
      <c r="H6" s="90">
        <v>1.8800000000000001E-2</v>
      </c>
      <c r="I6" s="32">
        <v>24354</v>
      </c>
      <c r="J6" s="90">
        <v>0.12509999999999999</v>
      </c>
    </row>
    <row r="7" spans="2:10" x14ac:dyDescent="0.3">
      <c r="B7" s="84" t="s">
        <v>206</v>
      </c>
      <c r="C7" s="32">
        <v>1265332</v>
      </c>
      <c r="D7" s="90">
        <v>0.1399</v>
      </c>
      <c r="E7" s="32">
        <v>914773</v>
      </c>
      <c r="F7" s="90">
        <v>0.13550000000000001</v>
      </c>
      <c r="G7" s="32">
        <v>91921</v>
      </c>
      <c r="H7" s="90">
        <v>4.58E-2</v>
      </c>
      <c r="I7" s="32">
        <v>29691</v>
      </c>
      <c r="J7" s="90">
        <v>0.15260000000000001</v>
      </c>
    </row>
    <row r="8" spans="2:10" x14ac:dyDescent="0.3">
      <c r="B8" s="84" t="s">
        <v>207</v>
      </c>
      <c r="C8" s="32">
        <v>1013769</v>
      </c>
      <c r="D8" s="90">
        <v>0.11210000000000001</v>
      </c>
      <c r="E8" s="32">
        <v>799181</v>
      </c>
      <c r="F8" s="90">
        <v>0.11840000000000001</v>
      </c>
      <c r="G8" s="32">
        <v>92458</v>
      </c>
      <c r="H8" s="90">
        <v>4.6100000000000002E-2</v>
      </c>
      <c r="I8" s="32">
        <v>17301</v>
      </c>
      <c r="J8" s="90">
        <v>8.8900000000000007E-2</v>
      </c>
    </row>
    <row r="9" spans="2:10" x14ac:dyDescent="0.3">
      <c r="B9" s="84" t="s">
        <v>208</v>
      </c>
      <c r="C9" s="32">
        <v>1126955</v>
      </c>
      <c r="D9" s="90">
        <v>0.1246</v>
      </c>
      <c r="E9" s="32">
        <v>958911</v>
      </c>
      <c r="F9" s="90">
        <v>0.1421</v>
      </c>
      <c r="G9" s="32">
        <v>129139</v>
      </c>
      <c r="H9" s="90">
        <v>6.4399999999999999E-2</v>
      </c>
      <c r="I9" s="32">
        <v>26454</v>
      </c>
      <c r="J9" s="90">
        <v>0.13589999999999999</v>
      </c>
    </row>
    <row r="10" spans="2:10" x14ac:dyDescent="0.3">
      <c r="B10" s="84" t="s">
        <v>209</v>
      </c>
      <c r="C10" s="32">
        <v>907455</v>
      </c>
      <c r="D10" s="90">
        <v>0.1003</v>
      </c>
      <c r="E10" s="32">
        <v>782281</v>
      </c>
      <c r="F10" s="90">
        <v>0.1159</v>
      </c>
      <c r="G10" s="32">
        <v>140500</v>
      </c>
      <c r="H10" s="90">
        <v>7.0099999999999996E-2</v>
      </c>
      <c r="I10" s="32">
        <v>20513</v>
      </c>
      <c r="J10" s="90">
        <v>0.10539999999999999</v>
      </c>
    </row>
    <row r="11" spans="2:10" x14ac:dyDescent="0.3">
      <c r="B11" s="84" t="s">
        <v>210</v>
      </c>
      <c r="C11" s="32">
        <v>1239089</v>
      </c>
      <c r="D11" s="90">
        <v>0.13700000000000001</v>
      </c>
      <c r="E11" s="32">
        <v>1060650</v>
      </c>
      <c r="F11" s="90">
        <v>0.15709999999999999</v>
      </c>
      <c r="G11" s="32">
        <v>283137</v>
      </c>
      <c r="H11" s="90">
        <v>0.14119999999999999</v>
      </c>
      <c r="I11" s="32">
        <v>29499</v>
      </c>
      <c r="J11" s="90">
        <v>0.15160000000000001</v>
      </c>
    </row>
    <row r="12" spans="2:10" x14ac:dyDescent="0.3">
      <c r="B12" s="84" t="s">
        <v>211</v>
      </c>
      <c r="C12" s="32">
        <v>859322</v>
      </c>
      <c r="D12" s="90">
        <v>9.5000000000000001E-2</v>
      </c>
      <c r="E12" s="32">
        <v>728945</v>
      </c>
      <c r="F12" s="90">
        <v>0.108</v>
      </c>
      <c r="G12" s="32">
        <v>268143</v>
      </c>
      <c r="H12" s="90">
        <v>0.13370000000000001</v>
      </c>
      <c r="I12" s="32">
        <v>17456</v>
      </c>
      <c r="J12" s="90">
        <v>8.9700000000000002E-2</v>
      </c>
    </row>
    <row r="13" spans="2:10" x14ac:dyDescent="0.3">
      <c r="B13" s="84" t="s">
        <v>212</v>
      </c>
      <c r="C13" s="32">
        <v>592741</v>
      </c>
      <c r="D13" s="90">
        <v>6.5500000000000003E-2</v>
      </c>
      <c r="E13" s="32">
        <v>476618</v>
      </c>
      <c r="F13" s="90">
        <v>7.0599999999999996E-2</v>
      </c>
      <c r="G13" s="32">
        <v>232229</v>
      </c>
      <c r="H13" s="90">
        <v>0.1158</v>
      </c>
      <c r="I13" s="32">
        <v>10231</v>
      </c>
      <c r="J13" s="90">
        <v>5.2600000000000001E-2</v>
      </c>
    </row>
    <row r="14" spans="2:10" x14ac:dyDescent="0.3">
      <c r="B14" s="84" t="s">
        <v>213</v>
      </c>
      <c r="C14" s="32">
        <v>401488</v>
      </c>
      <c r="D14" s="90">
        <v>4.4400000000000002E-2</v>
      </c>
      <c r="E14" s="32">
        <v>297297</v>
      </c>
      <c r="F14" s="90">
        <v>4.3999999999999997E-2</v>
      </c>
      <c r="G14" s="32">
        <v>183409</v>
      </c>
      <c r="H14" s="90">
        <v>9.1499999999999998E-2</v>
      </c>
      <c r="I14" s="32">
        <v>6202</v>
      </c>
      <c r="J14" s="90">
        <v>3.1899999999999998E-2</v>
      </c>
    </row>
    <row r="15" spans="2:10" x14ac:dyDescent="0.3">
      <c r="B15" s="84" t="s">
        <v>214</v>
      </c>
      <c r="C15" s="32">
        <v>671700</v>
      </c>
      <c r="D15" s="90">
        <v>7.4300000000000005E-2</v>
      </c>
      <c r="E15" s="32">
        <v>409896</v>
      </c>
      <c r="F15" s="90">
        <v>6.0699999999999997E-2</v>
      </c>
      <c r="G15" s="32">
        <v>383488</v>
      </c>
      <c r="H15" s="90">
        <v>0.19120000000000001</v>
      </c>
      <c r="I15" s="32">
        <v>9304</v>
      </c>
      <c r="J15" s="90">
        <v>4.7800000000000002E-2</v>
      </c>
    </row>
    <row r="16" spans="2:10" x14ac:dyDescent="0.3">
      <c r="B16" s="84" t="s">
        <v>215</v>
      </c>
      <c r="C16" s="32">
        <v>234617</v>
      </c>
      <c r="D16" s="90">
        <v>2.5899999999999999E-2</v>
      </c>
      <c r="E16" s="32">
        <v>94660</v>
      </c>
      <c r="F16" s="90">
        <v>1.4E-2</v>
      </c>
      <c r="G16" s="32">
        <v>163219</v>
      </c>
      <c r="H16" s="90">
        <v>8.14E-2</v>
      </c>
      <c r="I16" s="32">
        <v>3626</v>
      </c>
      <c r="J16" s="90">
        <v>1.8599999999999998E-2</v>
      </c>
    </row>
    <row r="17" spans="2:10" x14ac:dyDescent="0.3">
      <c r="B17" s="86" t="s">
        <v>0</v>
      </c>
      <c r="C17" s="35">
        <v>9044818</v>
      </c>
      <c r="D17" s="91">
        <v>1</v>
      </c>
      <c r="E17" s="35">
        <v>6750517</v>
      </c>
      <c r="F17" s="91">
        <v>1</v>
      </c>
      <c r="G17" s="35">
        <v>2005331</v>
      </c>
      <c r="H17" s="91">
        <v>1</v>
      </c>
      <c r="I17" s="35">
        <v>194631</v>
      </c>
      <c r="J17" s="91">
        <v>1</v>
      </c>
    </row>
    <row r="18" spans="2:10" x14ac:dyDescent="0.3">
      <c r="B18" s="28" t="s">
        <v>252</v>
      </c>
    </row>
    <row r="19" spans="2:10" x14ac:dyDescent="0.3">
      <c r="B19" s="27" t="s">
        <v>253</v>
      </c>
    </row>
  </sheetData>
  <mergeCells count="3">
    <mergeCell ref="B3:J3"/>
    <mergeCell ref="B4:B5"/>
    <mergeCell ref="C4:J4"/>
  </mergeCells>
  <pageMargins left="0.7" right="0.7" top="0.75" bottom="0.75" header="0.3" footer="0.3"/>
  <pageSetup paperSize="9" scale="88" orientation="landscape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B45E7-7211-4265-8B1D-63865D421F6C}">
  <sheetPr>
    <pageSetUpPr fitToPage="1"/>
  </sheetPr>
  <dimension ref="B1:J25"/>
  <sheetViews>
    <sheetView tabSelected="1" topLeftCell="A10" workbookViewId="0">
      <selection activeCell="B3" sqref="B3:B4"/>
    </sheetView>
  </sheetViews>
  <sheetFormatPr defaultRowHeight="14.4" x14ac:dyDescent="0.3"/>
  <cols>
    <col min="2" max="2" width="22.77734375" bestFit="1" customWidth="1"/>
    <col min="3" max="3" width="12.21875" customWidth="1"/>
    <col min="5" max="5" width="12.21875" customWidth="1"/>
    <col min="7" max="7" width="13" customWidth="1"/>
    <col min="9" max="10" width="11.21875" customWidth="1"/>
  </cols>
  <sheetData>
    <row r="1" spans="2:10" s="29" customFormat="1" x14ac:dyDescent="0.3"/>
    <row r="2" spans="2:10" ht="35.25" customHeight="1" x14ac:dyDescent="0.3">
      <c r="B2" s="118" t="s">
        <v>242</v>
      </c>
      <c r="C2" s="118"/>
      <c r="D2" s="118"/>
      <c r="E2" s="118"/>
      <c r="F2" s="118"/>
      <c r="G2" s="118"/>
      <c r="H2" s="118"/>
      <c r="I2" s="118"/>
      <c r="J2" s="118"/>
    </row>
    <row r="3" spans="2:10" ht="22.5" customHeight="1" x14ac:dyDescent="0.3">
      <c r="B3" s="101" t="s">
        <v>220</v>
      </c>
      <c r="C3" s="101" t="s">
        <v>216</v>
      </c>
      <c r="D3" s="101"/>
      <c r="E3" s="101" t="s">
        <v>217</v>
      </c>
      <c r="F3" s="101"/>
      <c r="G3" s="101" t="s">
        <v>218</v>
      </c>
      <c r="H3" s="101"/>
      <c r="I3" s="101" t="s">
        <v>219</v>
      </c>
      <c r="J3" s="101"/>
    </row>
    <row r="4" spans="2:10" x14ac:dyDescent="0.3">
      <c r="B4" s="101"/>
      <c r="C4" s="42" t="s">
        <v>221</v>
      </c>
      <c r="D4" s="42" t="s">
        <v>29</v>
      </c>
      <c r="E4" s="42" t="s">
        <v>221</v>
      </c>
      <c r="F4" s="42" t="s">
        <v>29</v>
      </c>
      <c r="G4" s="42" t="s">
        <v>221</v>
      </c>
      <c r="H4" s="42" t="s">
        <v>29</v>
      </c>
      <c r="I4" s="42" t="s">
        <v>221</v>
      </c>
      <c r="J4" s="42" t="s">
        <v>29</v>
      </c>
    </row>
    <row r="5" spans="2:10" x14ac:dyDescent="0.3">
      <c r="B5" s="36" t="s">
        <v>222</v>
      </c>
      <c r="C5" s="92">
        <v>177959</v>
      </c>
      <c r="D5" s="93">
        <v>1.9699999999999999E-2</v>
      </c>
      <c r="E5" s="92">
        <v>127802</v>
      </c>
      <c r="F5" s="93">
        <v>1.89E-2</v>
      </c>
      <c r="G5" s="92">
        <v>52936</v>
      </c>
      <c r="H5" s="93">
        <v>2.64E-2</v>
      </c>
      <c r="I5" s="92">
        <v>4010</v>
      </c>
      <c r="J5" s="93">
        <v>2.06E-2</v>
      </c>
    </row>
    <row r="6" spans="2:10" x14ac:dyDescent="0.3">
      <c r="B6" s="36" t="s">
        <v>223</v>
      </c>
      <c r="C6" s="92">
        <v>92165</v>
      </c>
      <c r="D6" s="93">
        <v>1.0200000000000001E-2</v>
      </c>
      <c r="E6" s="92">
        <v>62294</v>
      </c>
      <c r="F6" s="93">
        <v>9.1999999999999998E-3</v>
      </c>
      <c r="G6" s="92">
        <v>28714</v>
      </c>
      <c r="H6" s="93">
        <v>1.43E-2</v>
      </c>
      <c r="I6" s="94">
        <v>759</v>
      </c>
      <c r="J6" s="93">
        <v>3.8999999999999998E-3</v>
      </c>
    </row>
    <row r="7" spans="2:10" x14ac:dyDescent="0.3">
      <c r="B7" s="36" t="s">
        <v>224</v>
      </c>
      <c r="C7" s="92">
        <v>400505</v>
      </c>
      <c r="D7" s="93">
        <v>4.4299999999999999E-2</v>
      </c>
      <c r="E7" s="92">
        <v>269246</v>
      </c>
      <c r="F7" s="93">
        <v>3.9899999999999998E-2</v>
      </c>
      <c r="G7" s="92">
        <v>99464</v>
      </c>
      <c r="H7" s="93">
        <v>4.9599999999999998E-2</v>
      </c>
      <c r="I7" s="92">
        <v>1030</v>
      </c>
      <c r="J7" s="93">
        <v>5.3E-3</v>
      </c>
    </row>
    <row r="8" spans="2:10" x14ac:dyDescent="0.3">
      <c r="B8" s="36" t="s">
        <v>225</v>
      </c>
      <c r="C8" s="92">
        <v>1213909</v>
      </c>
      <c r="D8" s="93">
        <v>0.13420000000000001</v>
      </c>
      <c r="E8" s="92">
        <v>888847</v>
      </c>
      <c r="F8" s="93">
        <v>0.13170000000000001</v>
      </c>
      <c r="G8" s="92">
        <v>272485</v>
      </c>
      <c r="H8" s="93">
        <v>0.13589999999999999</v>
      </c>
      <c r="I8" s="92">
        <v>14518</v>
      </c>
      <c r="J8" s="93">
        <v>7.46E-2</v>
      </c>
    </row>
    <row r="9" spans="2:10" x14ac:dyDescent="0.3">
      <c r="B9" s="36" t="s">
        <v>226</v>
      </c>
      <c r="C9" s="92">
        <v>558379</v>
      </c>
      <c r="D9" s="93">
        <v>6.1699999999999998E-2</v>
      </c>
      <c r="E9" s="92">
        <v>475604</v>
      </c>
      <c r="F9" s="93">
        <v>7.0499999999999993E-2</v>
      </c>
      <c r="G9" s="92">
        <v>97133</v>
      </c>
      <c r="H9" s="93">
        <v>4.8399999999999999E-2</v>
      </c>
      <c r="I9" s="92">
        <v>15173</v>
      </c>
      <c r="J9" s="93">
        <v>7.8E-2</v>
      </c>
    </row>
    <row r="10" spans="2:10" x14ac:dyDescent="0.3">
      <c r="B10" s="36" t="s">
        <v>227</v>
      </c>
      <c r="C10" s="92">
        <v>175314</v>
      </c>
      <c r="D10" s="93">
        <v>1.9400000000000001E-2</v>
      </c>
      <c r="E10" s="92">
        <v>124821</v>
      </c>
      <c r="F10" s="93">
        <v>1.8499999999999999E-2</v>
      </c>
      <c r="G10" s="92">
        <v>31639</v>
      </c>
      <c r="H10" s="93">
        <v>1.5800000000000002E-2</v>
      </c>
      <c r="I10" s="92">
        <v>7283</v>
      </c>
      <c r="J10" s="93">
        <v>3.7400000000000003E-2</v>
      </c>
    </row>
    <row r="11" spans="2:10" x14ac:dyDescent="0.3">
      <c r="B11" s="36" t="s">
        <v>228</v>
      </c>
      <c r="C11" s="92">
        <v>916138</v>
      </c>
      <c r="D11" s="93">
        <v>0.1013</v>
      </c>
      <c r="E11" s="92">
        <v>635800</v>
      </c>
      <c r="F11" s="93">
        <v>9.4200000000000006E-2</v>
      </c>
      <c r="G11" s="92">
        <v>217065</v>
      </c>
      <c r="H11" s="93">
        <v>0.1082</v>
      </c>
      <c r="I11" s="92">
        <v>19277</v>
      </c>
      <c r="J11" s="93">
        <v>9.9000000000000005E-2</v>
      </c>
    </row>
    <row r="12" spans="2:10" x14ac:dyDescent="0.3">
      <c r="B12" s="36" t="s">
        <v>229</v>
      </c>
      <c r="C12" s="92">
        <v>206933</v>
      </c>
      <c r="D12" s="93">
        <v>2.29E-2</v>
      </c>
      <c r="E12" s="92">
        <v>132056</v>
      </c>
      <c r="F12" s="93">
        <v>1.9599999999999999E-2</v>
      </c>
      <c r="G12" s="92">
        <v>43440</v>
      </c>
      <c r="H12" s="93">
        <v>2.1700000000000001E-2</v>
      </c>
      <c r="I12" s="92">
        <v>6268</v>
      </c>
      <c r="J12" s="93">
        <v>3.2199999999999999E-2</v>
      </c>
    </row>
    <row r="13" spans="2:10" x14ac:dyDescent="0.3">
      <c r="B13" s="36" t="s">
        <v>230</v>
      </c>
      <c r="C13" s="92">
        <v>1193683</v>
      </c>
      <c r="D13" s="93">
        <v>0.13200000000000001</v>
      </c>
      <c r="E13" s="92">
        <v>1044628</v>
      </c>
      <c r="F13" s="93">
        <v>0.1547</v>
      </c>
      <c r="G13" s="92">
        <v>241536</v>
      </c>
      <c r="H13" s="93">
        <v>0.12039999999999999</v>
      </c>
      <c r="I13" s="92">
        <v>27951</v>
      </c>
      <c r="J13" s="93">
        <v>0.14360000000000001</v>
      </c>
    </row>
    <row r="14" spans="2:10" x14ac:dyDescent="0.3">
      <c r="B14" s="36" t="s">
        <v>231</v>
      </c>
      <c r="C14" s="92">
        <v>190535</v>
      </c>
      <c r="D14" s="93">
        <v>2.1100000000000001E-2</v>
      </c>
      <c r="E14" s="92">
        <v>147570</v>
      </c>
      <c r="F14" s="93">
        <v>2.1899999999999999E-2</v>
      </c>
      <c r="G14" s="92">
        <v>51152</v>
      </c>
      <c r="H14" s="93">
        <v>2.5499999999999998E-2</v>
      </c>
      <c r="I14" s="92">
        <v>4312</v>
      </c>
      <c r="J14" s="93">
        <v>2.2200000000000001E-2</v>
      </c>
    </row>
    <row r="15" spans="2:10" x14ac:dyDescent="0.3">
      <c r="B15" s="36" t="s">
        <v>232</v>
      </c>
      <c r="C15" s="92">
        <v>44763</v>
      </c>
      <c r="D15" s="93">
        <v>4.8999999999999998E-3</v>
      </c>
      <c r="E15" s="92">
        <v>28314</v>
      </c>
      <c r="F15" s="93">
        <v>4.1999999999999997E-3</v>
      </c>
      <c r="G15" s="92">
        <v>13636</v>
      </c>
      <c r="H15" s="93">
        <v>6.7999999999999996E-3</v>
      </c>
      <c r="I15" s="94">
        <v>481</v>
      </c>
      <c r="J15" s="93">
        <v>2.5000000000000001E-3</v>
      </c>
    </row>
    <row r="16" spans="2:10" x14ac:dyDescent="0.3">
      <c r="B16" s="36" t="s">
        <v>233</v>
      </c>
      <c r="C16" s="92">
        <v>555432</v>
      </c>
      <c r="D16" s="93">
        <v>6.1400000000000003E-2</v>
      </c>
      <c r="E16" s="92">
        <v>398502</v>
      </c>
      <c r="F16" s="93">
        <v>5.8999999999999997E-2</v>
      </c>
      <c r="G16" s="92">
        <v>114112</v>
      </c>
      <c r="H16" s="93">
        <v>5.6899999999999999E-2</v>
      </c>
      <c r="I16" s="92">
        <v>9358</v>
      </c>
      <c r="J16" s="93">
        <v>4.8099999999999997E-2</v>
      </c>
    </row>
    <row r="17" spans="2:10" x14ac:dyDescent="0.3">
      <c r="B17" s="36" t="s">
        <v>234</v>
      </c>
      <c r="C17" s="92">
        <v>692687</v>
      </c>
      <c r="D17" s="93">
        <v>7.6600000000000001E-2</v>
      </c>
      <c r="E17" s="92">
        <v>499907</v>
      </c>
      <c r="F17" s="93">
        <v>7.4099999999999999E-2</v>
      </c>
      <c r="G17" s="92">
        <v>174189</v>
      </c>
      <c r="H17" s="93">
        <v>8.6900000000000005E-2</v>
      </c>
      <c r="I17" s="92">
        <v>16817</v>
      </c>
      <c r="J17" s="93">
        <v>8.6400000000000005E-2</v>
      </c>
    </row>
    <row r="18" spans="2:10" x14ac:dyDescent="0.3">
      <c r="B18" s="36" t="s">
        <v>235</v>
      </c>
      <c r="C18" s="92">
        <v>325730</v>
      </c>
      <c r="D18" s="93">
        <v>3.5999999999999997E-2</v>
      </c>
      <c r="E18" s="92">
        <v>185689</v>
      </c>
      <c r="F18" s="93">
        <v>2.75E-2</v>
      </c>
      <c r="G18" s="92">
        <v>67895</v>
      </c>
      <c r="H18" s="93">
        <v>3.39E-2</v>
      </c>
      <c r="I18" s="92">
        <v>20215</v>
      </c>
      <c r="J18" s="93">
        <v>0.10390000000000001</v>
      </c>
    </row>
    <row r="19" spans="2:10" x14ac:dyDescent="0.3">
      <c r="B19" s="36" t="s">
        <v>236</v>
      </c>
      <c r="C19" s="92">
        <v>1010509</v>
      </c>
      <c r="D19" s="93">
        <v>0.11169999999999999</v>
      </c>
      <c r="E19" s="92">
        <v>715255</v>
      </c>
      <c r="F19" s="93">
        <v>0.106</v>
      </c>
      <c r="G19" s="92">
        <v>204956</v>
      </c>
      <c r="H19" s="93">
        <v>0.1022</v>
      </c>
      <c r="I19" s="92">
        <v>6197</v>
      </c>
      <c r="J19" s="93">
        <v>3.1800000000000002E-2</v>
      </c>
    </row>
    <row r="20" spans="2:10" x14ac:dyDescent="0.3">
      <c r="B20" s="36" t="s">
        <v>237</v>
      </c>
      <c r="C20" s="92">
        <v>530591</v>
      </c>
      <c r="D20" s="93">
        <v>5.8700000000000002E-2</v>
      </c>
      <c r="E20" s="92">
        <v>365226</v>
      </c>
      <c r="F20" s="93">
        <v>5.4100000000000002E-2</v>
      </c>
      <c r="G20" s="92">
        <v>123736</v>
      </c>
      <c r="H20" s="93">
        <v>6.1699999999999998E-2</v>
      </c>
      <c r="I20" s="92">
        <v>20202</v>
      </c>
      <c r="J20" s="93">
        <v>0.1038</v>
      </c>
    </row>
    <row r="21" spans="2:10" x14ac:dyDescent="0.3">
      <c r="B21" s="36" t="s">
        <v>238</v>
      </c>
      <c r="C21" s="92">
        <v>89641</v>
      </c>
      <c r="D21" s="93">
        <v>9.9000000000000008E-3</v>
      </c>
      <c r="E21" s="92">
        <v>102586</v>
      </c>
      <c r="F21" s="93">
        <v>1.52E-2</v>
      </c>
      <c r="G21" s="92">
        <v>20155</v>
      </c>
      <c r="H21" s="93">
        <v>1.01E-2</v>
      </c>
      <c r="I21" s="94">
        <v>58</v>
      </c>
      <c r="J21" s="93">
        <v>2.9999999999999997E-4</v>
      </c>
    </row>
    <row r="22" spans="2:10" x14ac:dyDescent="0.3">
      <c r="B22" s="36" t="s">
        <v>239</v>
      </c>
      <c r="C22" s="92">
        <v>120215</v>
      </c>
      <c r="D22" s="93">
        <v>1.3299999999999999E-2</v>
      </c>
      <c r="E22" s="92">
        <v>89776</v>
      </c>
      <c r="F22" s="93">
        <v>1.3299999999999999E-2</v>
      </c>
      <c r="G22" s="92">
        <v>32566</v>
      </c>
      <c r="H22" s="93">
        <v>1.6199999999999999E-2</v>
      </c>
      <c r="I22" s="92">
        <v>3513</v>
      </c>
      <c r="J22" s="93">
        <v>1.7999999999999999E-2</v>
      </c>
    </row>
    <row r="23" spans="2:10" x14ac:dyDescent="0.3">
      <c r="B23" s="36" t="s">
        <v>240</v>
      </c>
      <c r="C23" s="92">
        <v>16926</v>
      </c>
      <c r="D23" s="93">
        <v>1.9E-3</v>
      </c>
      <c r="E23" s="92">
        <v>11490</v>
      </c>
      <c r="F23" s="93">
        <v>1.6999999999999999E-3</v>
      </c>
      <c r="G23" s="92">
        <v>3285</v>
      </c>
      <c r="H23" s="93">
        <v>1.6000000000000001E-3</v>
      </c>
      <c r="I23" s="94">
        <v>942</v>
      </c>
      <c r="J23" s="93">
        <v>4.7999999999999996E-3</v>
      </c>
    </row>
    <row r="24" spans="2:10" x14ac:dyDescent="0.3">
      <c r="B24" s="36" t="s">
        <v>241</v>
      </c>
      <c r="C24" s="92">
        <v>532804</v>
      </c>
      <c r="D24" s="93">
        <v>5.8900000000000001E-2</v>
      </c>
      <c r="E24" s="92">
        <v>445104</v>
      </c>
      <c r="F24" s="93">
        <v>6.59E-2</v>
      </c>
      <c r="G24" s="92">
        <v>115237</v>
      </c>
      <c r="H24" s="93">
        <v>5.7500000000000002E-2</v>
      </c>
      <c r="I24" s="92">
        <v>16267</v>
      </c>
      <c r="J24" s="93">
        <v>8.3599999999999994E-2</v>
      </c>
    </row>
    <row r="25" spans="2:10" x14ac:dyDescent="0.3">
      <c r="B25" s="95" t="s">
        <v>177</v>
      </c>
      <c r="C25" s="96">
        <v>9044818</v>
      </c>
      <c r="D25" s="97">
        <v>1</v>
      </c>
      <c r="E25" s="96">
        <v>6750517</v>
      </c>
      <c r="F25" s="97">
        <v>1</v>
      </c>
      <c r="G25" s="96">
        <v>2005331</v>
      </c>
      <c r="H25" s="97">
        <v>1</v>
      </c>
      <c r="I25" s="96">
        <v>194631</v>
      </c>
      <c r="J25" s="97">
        <v>1</v>
      </c>
    </row>
  </sheetData>
  <mergeCells count="6">
    <mergeCell ref="C3:D3"/>
    <mergeCell ref="E3:F3"/>
    <mergeCell ref="G3:H3"/>
    <mergeCell ref="I3:J3"/>
    <mergeCell ref="B2:J2"/>
    <mergeCell ref="B3:B4"/>
  </mergeCells>
  <pageMargins left="0.7" right="0.7" top="0.75" bottom="0.75" header="0.3" footer="0.3"/>
  <pageSetup paperSize="9" scale="95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28DF2-4CBF-4CFD-A739-88540083E082}">
  <sheetPr>
    <pageSetUpPr fitToPage="1"/>
  </sheetPr>
  <dimension ref="B3:G10"/>
  <sheetViews>
    <sheetView workbookViewId="0">
      <selection activeCell="E20" sqref="E20"/>
    </sheetView>
  </sheetViews>
  <sheetFormatPr defaultRowHeight="14.4" x14ac:dyDescent="0.3"/>
  <cols>
    <col min="2" max="2" width="25" customWidth="1"/>
    <col min="3" max="3" width="15.44140625" customWidth="1"/>
    <col min="4" max="4" width="13" customWidth="1"/>
    <col min="5" max="5" width="14" customWidth="1"/>
    <col min="6" max="6" width="11.5546875" customWidth="1"/>
    <col min="7" max="7" width="15" customWidth="1"/>
  </cols>
  <sheetData>
    <row r="3" spans="2:7" ht="25.5" customHeight="1" x14ac:dyDescent="0.3">
      <c r="B3" s="98" t="s">
        <v>55</v>
      </c>
      <c r="C3" s="98"/>
      <c r="D3" s="98"/>
      <c r="E3" s="98"/>
      <c r="F3" s="98"/>
      <c r="G3" s="98"/>
    </row>
    <row r="4" spans="2:7" x14ac:dyDescent="0.3">
      <c r="B4" s="101" t="s">
        <v>56</v>
      </c>
      <c r="C4" s="101">
        <v>2020</v>
      </c>
      <c r="D4" s="101"/>
      <c r="E4" s="101">
        <v>2021</v>
      </c>
      <c r="F4" s="101"/>
      <c r="G4" s="101" t="s">
        <v>46</v>
      </c>
    </row>
    <row r="5" spans="2:7" x14ac:dyDescent="0.3">
      <c r="B5" s="101"/>
      <c r="C5" s="42" t="s">
        <v>57</v>
      </c>
      <c r="D5" s="42" t="s">
        <v>29</v>
      </c>
      <c r="E5" s="42" t="s">
        <v>57</v>
      </c>
      <c r="F5" s="42" t="s">
        <v>29</v>
      </c>
      <c r="G5" s="101"/>
    </row>
    <row r="6" spans="2:7" x14ac:dyDescent="0.3">
      <c r="B6" s="18" t="s">
        <v>2</v>
      </c>
      <c r="C6" s="14">
        <v>1568608499</v>
      </c>
      <c r="D6" s="19">
        <f>+C6/C10</f>
        <v>0.36234612787726395</v>
      </c>
      <c r="E6" s="14">
        <v>931101601</v>
      </c>
      <c r="F6" s="19">
        <f>+E6/E10</f>
        <v>0.33004150785354608</v>
      </c>
      <c r="G6" s="19">
        <f>+(E6-C6)/C6</f>
        <v>-0.40641555774204691</v>
      </c>
    </row>
    <row r="7" spans="2:7" x14ac:dyDescent="0.3">
      <c r="B7" s="18" t="s">
        <v>3</v>
      </c>
      <c r="C7" s="14">
        <v>1070400496</v>
      </c>
      <c r="D7" s="19">
        <f>+C7/C10</f>
        <v>0.24726085269253839</v>
      </c>
      <c r="E7" s="14">
        <v>553624406</v>
      </c>
      <c r="F7" s="19">
        <f>+E7/E10</f>
        <v>0.19623963007315651</v>
      </c>
      <c r="G7" s="19">
        <f t="shared" ref="G7:G10" si="0">+(E7-C7)/C7</f>
        <v>-0.48278760326732884</v>
      </c>
    </row>
    <row r="8" spans="2:7" x14ac:dyDescent="0.3">
      <c r="B8" s="18" t="s">
        <v>4</v>
      </c>
      <c r="C8" s="14">
        <v>876619645</v>
      </c>
      <c r="D8" s="19">
        <f>+C8/C10</f>
        <v>0.20249777697200386</v>
      </c>
      <c r="E8" s="14">
        <v>676393867</v>
      </c>
      <c r="F8" s="19">
        <f>+E8/E10</f>
        <v>0.23975691968289387</v>
      </c>
      <c r="G8" s="19">
        <f t="shared" si="0"/>
        <v>-0.22840667459602734</v>
      </c>
    </row>
    <row r="9" spans="2:7" x14ac:dyDescent="0.3">
      <c r="B9" s="18" t="s">
        <v>58</v>
      </c>
      <c r="C9" s="14">
        <v>813404785</v>
      </c>
      <c r="D9" s="19">
        <f>+C9/C10</f>
        <v>0.18789524245819378</v>
      </c>
      <c r="E9" s="14">
        <v>660045279</v>
      </c>
      <c r="F9" s="19">
        <f>+E9/E10</f>
        <v>0.23396194239040355</v>
      </c>
      <c r="G9" s="19">
        <f t="shared" si="0"/>
        <v>-0.1885402063377338</v>
      </c>
    </row>
    <row r="10" spans="2:7" s="5" customFormat="1" x14ac:dyDescent="0.3">
      <c r="B10" s="20" t="s">
        <v>59</v>
      </c>
      <c r="C10" s="16">
        <f>SUM(C6:C9)</f>
        <v>4329033425</v>
      </c>
      <c r="D10" s="17">
        <f>SUM(D6:D9)</f>
        <v>1</v>
      </c>
      <c r="E10" s="16">
        <f>SUM(E6:E9)</f>
        <v>2821165153</v>
      </c>
      <c r="F10" s="17">
        <f>SUM(F6:F9)</f>
        <v>1</v>
      </c>
      <c r="G10" s="17">
        <f t="shared" si="0"/>
        <v>-0.34831522974438572</v>
      </c>
    </row>
  </sheetData>
  <mergeCells count="5">
    <mergeCell ref="B3:G3"/>
    <mergeCell ref="C4:D4"/>
    <mergeCell ref="E4:F4"/>
    <mergeCell ref="B4:B5"/>
    <mergeCell ref="G4:G5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B2D03-2DF2-4B6E-BD20-E383F53B1F77}">
  <sheetPr>
    <pageSetUpPr fitToPage="1"/>
  </sheetPr>
  <dimension ref="B3:G22"/>
  <sheetViews>
    <sheetView workbookViewId="0">
      <selection activeCell="D19" sqref="D19"/>
    </sheetView>
  </sheetViews>
  <sheetFormatPr defaultRowHeight="14.4" x14ac:dyDescent="0.3"/>
  <cols>
    <col min="2" max="2" width="57.77734375" customWidth="1"/>
    <col min="3" max="3" width="16.77734375" customWidth="1"/>
    <col min="4" max="4" width="14.21875" customWidth="1"/>
    <col min="5" max="5" width="15.21875" customWidth="1"/>
    <col min="6" max="6" width="14.77734375" customWidth="1"/>
    <col min="7" max="7" width="18.21875" customWidth="1"/>
  </cols>
  <sheetData>
    <row r="3" spans="2:7" ht="32.700000000000003" customHeight="1" x14ac:dyDescent="0.3">
      <c r="B3" s="98" t="s">
        <v>60</v>
      </c>
      <c r="C3" s="98"/>
      <c r="D3" s="98"/>
      <c r="E3" s="98"/>
      <c r="F3" s="98"/>
      <c r="G3" s="98"/>
    </row>
    <row r="4" spans="2:7" x14ac:dyDescent="0.3">
      <c r="B4" s="41" t="s">
        <v>192</v>
      </c>
      <c r="C4" s="42">
        <v>2020</v>
      </c>
      <c r="D4" s="42" t="s">
        <v>61</v>
      </c>
      <c r="E4" s="42">
        <v>2021</v>
      </c>
      <c r="F4" s="42" t="s">
        <v>61</v>
      </c>
      <c r="G4" s="42" t="s">
        <v>191</v>
      </c>
    </row>
    <row r="5" spans="2:7" x14ac:dyDescent="0.3">
      <c r="B5" s="21" t="s">
        <v>62</v>
      </c>
      <c r="C5" s="14">
        <v>15103073</v>
      </c>
      <c r="D5" s="15">
        <v>3.4887864142559722E-3</v>
      </c>
      <c r="E5" s="14">
        <v>6079910</v>
      </c>
      <c r="F5" s="15">
        <v>2.155106018353687E-3</v>
      </c>
      <c r="G5" s="22">
        <f>+(E5-C5)/C5</f>
        <v>-0.59743887882949387</v>
      </c>
    </row>
    <row r="6" spans="2:7" x14ac:dyDescent="0.3">
      <c r="B6" s="21" t="s">
        <v>63</v>
      </c>
      <c r="C6" s="14">
        <v>5222854</v>
      </c>
      <c r="D6" s="15">
        <v>1.206471165096167E-3</v>
      </c>
      <c r="E6" s="14">
        <v>5349299</v>
      </c>
      <c r="F6" s="15">
        <v>1.8961311053738229E-3</v>
      </c>
      <c r="G6" s="22">
        <f t="shared" ref="G6:G22" si="0">+(E6-C6)/C6</f>
        <v>2.4209943452372974E-2</v>
      </c>
    </row>
    <row r="7" spans="2:7" x14ac:dyDescent="0.3">
      <c r="B7" s="21" t="s">
        <v>64</v>
      </c>
      <c r="C7" s="14">
        <v>8260359</v>
      </c>
      <c r="D7" s="15">
        <v>1.9081301041236475E-3</v>
      </c>
      <c r="E7" s="14">
        <v>3066132</v>
      </c>
      <c r="F7" s="15">
        <v>1.0868317995277605E-3</v>
      </c>
      <c r="G7" s="22">
        <f t="shared" si="0"/>
        <v>-0.62881371136532926</v>
      </c>
    </row>
    <row r="8" spans="2:7" x14ac:dyDescent="0.3">
      <c r="B8" s="21" t="s">
        <v>65</v>
      </c>
      <c r="C8" s="14">
        <v>2074267758</v>
      </c>
      <c r="D8" s="15">
        <v>0.4791526316293111</v>
      </c>
      <c r="E8" s="14">
        <v>829890612</v>
      </c>
      <c r="F8" s="15">
        <v>0.29416590911648766</v>
      </c>
      <c r="G8" s="22">
        <f t="shared" si="0"/>
        <v>-0.59991153080440451</v>
      </c>
    </row>
    <row r="9" spans="2:7" x14ac:dyDescent="0.3">
      <c r="B9" s="21" t="s">
        <v>66</v>
      </c>
      <c r="C9" s="14">
        <v>5807843</v>
      </c>
      <c r="D9" s="15">
        <v>1.3416027158533663E-3</v>
      </c>
      <c r="E9" s="14">
        <v>1366891</v>
      </c>
      <c r="F9" s="15">
        <v>4.8451293202259402E-4</v>
      </c>
      <c r="G9" s="22">
        <f t="shared" si="0"/>
        <v>-0.76464739146702143</v>
      </c>
    </row>
    <row r="10" spans="2:7" x14ac:dyDescent="0.3">
      <c r="B10" s="21" t="s">
        <v>67</v>
      </c>
      <c r="C10" s="14">
        <v>269967809</v>
      </c>
      <c r="D10" s="15">
        <v>6.2362144732111879E-2</v>
      </c>
      <c r="E10" s="14">
        <v>100833350</v>
      </c>
      <c r="F10" s="15">
        <v>3.5741739505315659E-2</v>
      </c>
      <c r="G10" s="22">
        <f t="shared" si="0"/>
        <v>-0.62649861709993726</v>
      </c>
    </row>
    <row r="11" spans="2:7" ht="31.5" customHeight="1" x14ac:dyDescent="0.3">
      <c r="B11" s="23" t="s">
        <v>68</v>
      </c>
      <c r="C11" s="14">
        <v>552101675</v>
      </c>
      <c r="D11" s="15">
        <v>0.12753462974243493</v>
      </c>
      <c r="E11" s="14">
        <v>481473773</v>
      </c>
      <c r="F11" s="15">
        <v>0.17066486607067488</v>
      </c>
      <c r="G11" s="22">
        <f t="shared" si="0"/>
        <v>-0.12792553473053672</v>
      </c>
    </row>
    <row r="12" spans="2:7" x14ac:dyDescent="0.3">
      <c r="B12" s="21" t="s">
        <v>69</v>
      </c>
      <c r="C12" s="14">
        <v>405665099</v>
      </c>
      <c r="D12" s="15">
        <v>9.3708008041079052E-2</v>
      </c>
      <c r="E12" s="14">
        <v>564374271</v>
      </c>
      <c r="F12" s="15">
        <v>0.20005006456281008</v>
      </c>
      <c r="G12" s="22">
        <f t="shared" si="0"/>
        <v>0.39123200983084816</v>
      </c>
    </row>
    <row r="13" spans="2:7" x14ac:dyDescent="0.3">
      <c r="B13" s="21" t="s">
        <v>70</v>
      </c>
      <c r="C13" s="14">
        <v>309487528</v>
      </c>
      <c r="D13" s="15">
        <v>7.1491138463547432E-2</v>
      </c>
      <c r="E13" s="14">
        <v>271354081</v>
      </c>
      <c r="F13" s="15">
        <v>9.6185110152606515E-2</v>
      </c>
      <c r="G13" s="22">
        <f t="shared" si="0"/>
        <v>-0.12321481012960238</v>
      </c>
    </row>
    <row r="14" spans="2:7" x14ac:dyDescent="0.3">
      <c r="B14" s="21" t="s">
        <v>71</v>
      </c>
      <c r="C14" s="14">
        <v>54204698</v>
      </c>
      <c r="D14" s="15">
        <v>1.2521201080816325E-2</v>
      </c>
      <c r="E14" s="14">
        <v>11461395</v>
      </c>
      <c r="F14" s="15">
        <v>4.0626458850918611E-3</v>
      </c>
      <c r="G14" s="22">
        <f t="shared" si="0"/>
        <v>-0.78855347556774502</v>
      </c>
    </row>
    <row r="15" spans="2:7" x14ac:dyDescent="0.3">
      <c r="B15" s="23" t="s">
        <v>72</v>
      </c>
      <c r="C15" s="14">
        <v>377262415</v>
      </c>
      <c r="D15" s="15">
        <v>8.714703213454629E-2</v>
      </c>
      <c r="E15" s="14">
        <v>314897559</v>
      </c>
      <c r="F15" s="15">
        <v>0.11161968262125348</v>
      </c>
      <c r="G15" s="22">
        <f t="shared" si="0"/>
        <v>-0.16530895610155069</v>
      </c>
    </row>
    <row r="16" spans="2:7" x14ac:dyDescent="0.3">
      <c r="B16" s="21" t="s">
        <v>73</v>
      </c>
      <c r="C16" s="14">
        <v>386095</v>
      </c>
      <c r="D16" s="15">
        <v>8.918734555624273E-5</v>
      </c>
      <c r="E16" s="14">
        <v>295374</v>
      </c>
      <c r="F16" s="15">
        <v>1.0469929407922188E-4</v>
      </c>
      <c r="G16" s="22"/>
    </row>
    <row r="17" spans="2:7" x14ac:dyDescent="0.3">
      <c r="B17" s="21" t="s">
        <v>74</v>
      </c>
      <c r="C17" s="14">
        <v>42672711</v>
      </c>
      <c r="D17" s="15">
        <v>9.857329988160116E-3</v>
      </c>
      <c r="E17" s="14">
        <v>24983741</v>
      </c>
      <c r="F17" s="15">
        <v>8.8558236207591495E-3</v>
      </c>
      <c r="G17" s="22">
        <f t="shared" si="0"/>
        <v>-0.41452651086545683</v>
      </c>
    </row>
    <row r="18" spans="2:7" x14ac:dyDescent="0.3">
      <c r="B18" s="21" t="s">
        <v>75</v>
      </c>
      <c r="C18" s="14">
        <v>99579902</v>
      </c>
      <c r="D18" s="15">
        <v>2.3002802756137187E-2</v>
      </c>
      <c r="E18" s="14">
        <v>77744540</v>
      </c>
      <c r="F18" s="15">
        <v>2.7557599709229077E-2</v>
      </c>
      <c r="G18" s="22">
        <f t="shared" si="0"/>
        <v>-0.21927478900310626</v>
      </c>
    </row>
    <row r="19" spans="2:7" x14ac:dyDescent="0.3">
      <c r="B19" s="21" t="s">
        <v>76</v>
      </c>
      <c r="C19" s="14">
        <v>108910640</v>
      </c>
      <c r="D19" s="15">
        <v>2.5158188747410746E-2</v>
      </c>
      <c r="E19" s="14">
        <v>127912453</v>
      </c>
      <c r="F19" s="15">
        <v>4.5340292419243561E-2</v>
      </c>
      <c r="G19" s="22">
        <f t="shared" si="0"/>
        <v>0.1744715943272393</v>
      </c>
    </row>
    <row r="20" spans="2:7" x14ac:dyDescent="0.3">
      <c r="B20" s="21" t="s">
        <v>77</v>
      </c>
      <c r="C20" s="14"/>
      <c r="D20" s="15">
        <v>0</v>
      </c>
      <c r="E20" s="14"/>
      <c r="F20" s="15">
        <v>0</v>
      </c>
      <c r="G20" s="22"/>
    </row>
    <row r="21" spans="2:7" x14ac:dyDescent="0.3">
      <c r="B21" s="21" t="s">
        <v>78</v>
      </c>
      <c r="C21" s="14">
        <v>132966</v>
      </c>
      <c r="D21" s="15">
        <v>3.0714939559516104E-5</v>
      </c>
      <c r="E21" s="14">
        <v>81772</v>
      </c>
      <c r="F21" s="15">
        <v>2.8985187170997215E-5</v>
      </c>
      <c r="G21" s="22">
        <f t="shared" si="0"/>
        <v>-0.38501571830392733</v>
      </c>
    </row>
    <row r="22" spans="2:7" x14ac:dyDescent="0.3">
      <c r="B22" s="24" t="s">
        <v>0</v>
      </c>
      <c r="C22" s="16">
        <f>SUM(C5:C21)</f>
        <v>4329033425</v>
      </c>
      <c r="D22" s="17">
        <v>1</v>
      </c>
      <c r="E22" s="16">
        <f>SUM(E5:E21)</f>
        <v>2821165153</v>
      </c>
      <c r="F22" s="17">
        <v>0.99999999999999989</v>
      </c>
      <c r="G22" s="25">
        <f t="shared" si="0"/>
        <v>-0.34831522974438572</v>
      </c>
    </row>
  </sheetData>
  <mergeCells count="1">
    <mergeCell ref="B3:G3"/>
  </mergeCells>
  <pageMargins left="0.7" right="0.7" top="0.75" bottom="0.75" header="0.3" footer="0.3"/>
  <pageSetup paperSize="9" scale="95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E44F7-C222-4576-800E-528D13F5308F}">
  <sheetPr>
    <pageSetUpPr fitToPage="1"/>
  </sheetPr>
  <dimension ref="B2:D5"/>
  <sheetViews>
    <sheetView workbookViewId="0">
      <selection activeCell="B2" sqref="B2:D2"/>
    </sheetView>
  </sheetViews>
  <sheetFormatPr defaultRowHeight="14.4" x14ac:dyDescent="0.3"/>
  <cols>
    <col min="2" max="2" width="29" customWidth="1"/>
    <col min="3" max="3" width="27.21875" customWidth="1"/>
    <col min="4" max="4" width="29.77734375" customWidth="1"/>
  </cols>
  <sheetData>
    <row r="2" spans="2:4" ht="42" customHeight="1" x14ac:dyDescent="0.3">
      <c r="B2" s="98" t="s">
        <v>263</v>
      </c>
      <c r="C2" s="98"/>
      <c r="D2" s="98"/>
    </row>
    <row r="3" spans="2:4" ht="26.4" x14ac:dyDescent="0.3">
      <c r="B3" s="50" t="s">
        <v>79</v>
      </c>
      <c r="C3" s="50" t="s">
        <v>80</v>
      </c>
      <c r="D3" s="50" t="s">
        <v>81</v>
      </c>
    </row>
    <row r="4" spans="2:4" x14ac:dyDescent="0.3">
      <c r="B4" s="51">
        <v>1102</v>
      </c>
      <c r="C4" s="51">
        <v>649</v>
      </c>
      <c r="D4" s="51">
        <v>2949</v>
      </c>
    </row>
    <row r="5" spans="2:4" x14ac:dyDescent="0.3">
      <c r="B5" s="4" t="s">
        <v>193</v>
      </c>
    </row>
  </sheetData>
  <mergeCells count="1">
    <mergeCell ref="B2:D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18433-2991-4BEC-B9BA-97EE51E43C94}">
  <sheetPr>
    <pageSetUpPr fitToPage="1"/>
  </sheetPr>
  <dimension ref="B2:D5"/>
  <sheetViews>
    <sheetView workbookViewId="0">
      <selection activeCell="C12" sqref="C12"/>
    </sheetView>
  </sheetViews>
  <sheetFormatPr defaultRowHeight="14.4" x14ac:dyDescent="0.3"/>
  <cols>
    <col min="2" max="2" width="35" customWidth="1"/>
    <col min="3" max="3" width="23.77734375" customWidth="1"/>
    <col min="4" max="4" width="28" customWidth="1"/>
  </cols>
  <sheetData>
    <row r="2" spans="2:4" ht="42.75" customHeight="1" x14ac:dyDescent="0.3">
      <c r="B2" s="98" t="s">
        <v>264</v>
      </c>
      <c r="C2" s="98"/>
      <c r="D2" s="98"/>
    </row>
    <row r="3" spans="2:4" ht="26.4" x14ac:dyDescent="0.3">
      <c r="B3" s="50" t="s">
        <v>82</v>
      </c>
      <c r="C3" s="50" t="s">
        <v>80</v>
      </c>
      <c r="D3" s="50" t="s">
        <v>81</v>
      </c>
    </row>
    <row r="4" spans="2:4" x14ac:dyDescent="0.3">
      <c r="B4" s="52">
        <v>669</v>
      </c>
      <c r="C4" s="52">
        <v>429</v>
      </c>
      <c r="D4" s="53">
        <v>1294</v>
      </c>
    </row>
    <row r="5" spans="2:4" x14ac:dyDescent="0.3">
      <c r="B5" s="4" t="s">
        <v>193</v>
      </c>
    </row>
  </sheetData>
  <mergeCells count="1">
    <mergeCell ref="B2:D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4E3AA-3B95-4307-A35E-6903EEF4727C}">
  <sheetPr>
    <pageSetUpPr fitToPage="1"/>
  </sheetPr>
  <dimension ref="B2:D7"/>
  <sheetViews>
    <sheetView workbookViewId="0">
      <selection activeCell="B3" sqref="B3:D4"/>
    </sheetView>
  </sheetViews>
  <sheetFormatPr defaultRowHeight="14.4" x14ac:dyDescent="0.3"/>
  <cols>
    <col min="2" max="2" width="37.21875" customWidth="1"/>
    <col min="3" max="3" width="27.21875" customWidth="1"/>
    <col min="4" max="4" width="34.21875" customWidth="1"/>
  </cols>
  <sheetData>
    <row r="2" spans="2:4" ht="41.25" customHeight="1" x14ac:dyDescent="0.3">
      <c r="B2" s="98" t="s">
        <v>265</v>
      </c>
      <c r="C2" s="98"/>
      <c r="D2" s="98"/>
    </row>
    <row r="3" spans="2:4" ht="26.4" x14ac:dyDescent="0.3">
      <c r="B3" s="50" t="s">
        <v>83</v>
      </c>
      <c r="C3" s="50" t="s">
        <v>80</v>
      </c>
      <c r="D3" s="50" t="s">
        <v>81</v>
      </c>
    </row>
    <row r="4" spans="2:4" x14ac:dyDescent="0.3">
      <c r="B4" s="51">
        <v>2167</v>
      </c>
      <c r="C4" s="51">
        <v>1325</v>
      </c>
      <c r="D4" s="54"/>
    </row>
    <row r="5" spans="2:4" x14ac:dyDescent="0.3">
      <c r="B5" s="2" t="s">
        <v>84</v>
      </c>
      <c r="C5" s="1"/>
      <c r="D5" s="1"/>
    </row>
    <row r="6" spans="2:4" x14ac:dyDescent="0.3">
      <c r="B6" s="4" t="s">
        <v>193</v>
      </c>
    </row>
    <row r="7" spans="2:4" s="30" customFormat="1" x14ac:dyDescent="0.3">
      <c r="B7" s="4"/>
    </row>
  </sheetData>
  <mergeCells count="1">
    <mergeCell ref="B2:D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F7B83-F5AD-4951-88F1-9BB244AB7FCF}">
  <sheetPr>
    <pageSetUpPr fitToPage="1"/>
  </sheetPr>
  <dimension ref="B2:D5"/>
  <sheetViews>
    <sheetView workbookViewId="0">
      <selection activeCell="C8" sqref="C8"/>
    </sheetView>
  </sheetViews>
  <sheetFormatPr defaultRowHeight="14.4" x14ac:dyDescent="0.3"/>
  <cols>
    <col min="2" max="2" width="34.21875" customWidth="1"/>
    <col min="3" max="3" width="29.21875" customWidth="1"/>
    <col min="4" max="4" width="24" customWidth="1"/>
  </cols>
  <sheetData>
    <row r="2" spans="2:4" ht="45.75" customHeight="1" x14ac:dyDescent="0.3">
      <c r="B2" s="98" t="s">
        <v>266</v>
      </c>
      <c r="C2" s="98"/>
      <c r="D2" s="98"/>
    </row>
    <row r="3" spans="2:4" ht="26.4" x14ac:dyDescent="0.3">
      <c r="B3" s="50" t="s">
        <v>85</v>
      </c>
      <c r="C3" s="50" t="s">
        <v>86</v>
      </c>
      <c r="D3" s="50" t="s">
        <v>87</v>
      </c>
    </row>
    <row r="4" spans="2:4" x14ac:dyDescent="0.3">
      <c r="B4" s="51">
        <v>2367</v>
      </c>
      <c r="C4" s="51">
        <v>1325</v>
      </c>
      <c r="D4" s="54"/>
    </row>
    <row r="5" spans="2:4" x14ac:dyDescent="0.3">
      <c r="B5" s="4" t="s">
        <v>193</v>
      </c>
    </row>
  </sheetData>
  <mergeCells count="1">
    <mergeCell ref="B2:D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0C54-8961-4E99-836A-A364DD662C66}">
  <sheetPr>
    <pageSetUpPr fitToPage="1"/>
  </sheetPr>
  <dimension ref="B2:E6"/>
  <sheetViews>
    <sheetView workbookViewId="0">
      <selection activeCell="B3" sqref="B3:E4"/>
    </sheetView>
  </sheetViews>
  <sheetFormatPr defaultRowHeight="14.4" x14ac:dyDescent="0.3"/>
  <cols>
    <col min="2" max="2" width="25" customWidth="1"/>
    <col min="3" max="3" width="27.21875" customWidth="1"/>
    <col min="4" max="4" width="25.21875" customWidth="1"/>
    <col min="5" max="5" width="24.21875" customWidth="1"/>
  </cols>
  <sheetData>
    <row r="2" spans="2:5" ht="39.75" customHeight="1" x14ac:dyDescent="0.3">
      <c r="B2" s="98" t="s">
        <v>88</v>
      </c>
      <c r="C2" s="98"/>
      <c r="D2" s="98"/>
      <c r="E2" s="98"/>
    </row>
    <row r="3" spans="2:5" ht="26.4" x14ac:dyDescent="0.3">
      <c r="B3" s="50" t="s">
        <v>89</v>
      </c>
      <c r="C3" s="50" t="s">
        <v>82</v>
      </c>
      <c r="D3" s="50" t="s">
        <v>80</v>
      </c>
      <c r="E3" s="50" t="s">
        <v>81</v>
      </c>
    </row>
    <row r="4" spans="2:5" x14ac:dyDescent="0.3">
      <c r="B4" s="54" t="s">
        <v>90</v>
      </c>
      <c r="C4" s="51">
        <v>8295</v>
      </c>
      <c r="D4" s="51">
        <v>4510</v>
      </c>
      <c r="E4" s="51">
        <v>5621</v>
      </c>
    </row>
    <row r="5" spans="2:5" s="30" customFormat="1" x14ac:dyDescent="0.3">
      <c r="B5" s="4" t="s">
        <v>193</v>
      </c>
    </row>
    <row r="6" spans="2:5" s="30" customFormat="1" x14ac:dyDescent="0.3"/>
  </sheetData>
  <mergeCells count="1">
    <mergeCell ref="B2:E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E86A312D236D4CA0EB330A8FD1B033" ma:contentTypeVersion="0" ma:contentTypeDescription="Creare un nuovo documento." ma:contentTypeScope="" ma:versionID="4e17e8b0cb5d695d4813986cd18d8ef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6f1ddf26d4eb271b3bb29f04aebe2a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internalName="PublishingStartDate">
      <xsd:simpleType>
        <xsd:restriction base="dms:Unknown"/>
      </xsd:simpleType>
    </xsd:element>
    <xsd:element name="PublishingExpirationDate" ma:index="9" nillable="true" ma:displayName="Data fine pianificazion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29252F-19BB-48BA-A956-6CD04675B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7A8ED-D595-4CB4-8D3D-4BC27BDDCC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0B5873-574E-490B-9445-400F731ADD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26</vt:i4>
      </vt:variant>
      <vt:variant>
        <vt:lpstr>Intervalli denominati</vt:lpstr>
      </vt:variant>
      <vt:variant>
        <vt:i4>24</vt:i4>
      </vt:variant>
    </vt:vector>
  </HeadingPairs>
  <TitlesOfParts>
    <vt:vector size="50" baseType="lpstr">
      <vt:lpstr>4.1</vt:lpstr>
      <vt:lpstr>4.2</vt:lpstr>
      <vt:lpstr>4.3</vt:lpstr>
      <vt:lpstr>4.4</vt:lpstr>
      <vt:lpstr>4.5</vt:lpstr>
      <vt:lpstr>4.6</vt:lpstr>
      <vt:lpstr>4.7a</vt:lpstr>
      <vt:lpstr>4.7b</vt:lpstr>
      <vt:lpstr>4.8a</vt:lpstr>
      <vt:lpstr>4.8b</vt:lpstr>
      <vt:lpstr>4.8c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'4.13'!_Hlk106793133</vt:lpstr>
      <vt:lpstr>'4.1'!Area_stampa</vt:lpstr>
      <vt:lpstr>'4.10'!Area_stampa</vt:lpstr>
      <vt:lpstr>'4.11'!Area_stampa</vt:lpstr>
      <vt:lpstr>'4.12'!Area_stampa</vt:lpstr>
      <vt:lpstr>'4.13'!Area_stampa</vt:lpstr>
      <vt:lpstr>'4.14'!Area_stampa</vt:lpstr>
      <vt:lpstr>'4.15'!Area_stampa</vt:lpstr>
      <vt:lpstr>'4.16'!Area_stampa</vt:lpstr>
      <vt:lpstr>'4.17'!Area_stampa</vt:lpstr>
      <vt:lpstr>'4.18'!Area_stampa</vt:lpstr>
      <vt:lpstr>'4.19'!Area_stampa</vt:lpstr>
      <vt:lpstr>'4.2'!Area_stampa</vt:lpstr>
      <vt:lpstr>'4.20'!Area_stampa</vt:lpstr>
      <vt:lpstr>'4.3'!Area_stampa</vt:lpstr>
      <vt:lpstr>'4.4'!Area_stampa</vt:lpstr>
      <vt:lpstr>'4.5'!Area_stampa</vt:lpstr>
      <vt:lpstr>'4.6'!Area_stampa</vt:lpstr>
      <vt:lpstr>'4.7a'!Area_stampa</vt:lpstr>
      <vt:lpstr>'4.7b'!Area_stampa</vt:lpstr>
      <vt:lpstr>'4.8a'!Area_stampa</vt:lpstr>
      <vt:lpstr>'4.8b'!Area_stampa</vt:lpstr>
      <vt:lpstr>'4.8c'!Area_stampa</vt:lpstr>
      <vt:lpstr>'4.9'!Area_stampa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MATTEI LOREDANA</dc:creator>
  <cp:lastModifiedBy>Marco Maccarelli</cp:lastModifiedBy>
  <cp:lastPrinted>2022-06-16T13:24:36Z</cp:lastPrinted>
  <dcterms:created xsi:type="dcterms:W3CDTF">2022-05-13T06:42:44Z</dcterms:created>
  <dcterms:modified xsi:type="dcterms:W3CDTF">2022-07-12T14:13:25Z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0x010100D9E86A312D236D4CA0EB330A8FD1B033</vt:lpwstr>
  </property>
</Properties>
</file>